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" sheetId="1" r:id="rId4"/>
    <sheet state="visible" name="Plate Setups" sheetId="2" r:id="rId5"/>
  </sheets>
  <definedNames/>
  <calcPr/>
  <extLst>
    <ext uri="GoogleSheetsCustomDataVersion1">
      <go:sheetsCustomData xmlns:go="http://customooxmlschemas.google.com/" r:id="rId6" roundtripDataSignature="AMtx7mhTJr+CopQgD8OexAx3K7G2+zY6Ag=="/>
    </ext>
  </extLst>
</workbook>
</file>

<file path=xl/sharedStrings.xml><?xml version="1.0" encoding="utf-8"?>
<sst xmlns="http://schemas.openxmlformats.org/spreadsheetml/2006/main" count="165" uniqueCount="91">
  <si>
    <t>&gt;NCR Buffer</t>
  </si>
  <si>
    <t>&gt;Date:</t>
  </si>
  <si>
    <t>c</t>
  </si>
  <si>
    <t>LbuCas13_GuideScreening_001</t>
  </si>
  <si>
    <t>&gt; Do at 37</t>
  </si>
  <si>
    <t>Final Rxn Concs. (nM)</t>
  </si>
  <si>
    <t>Contents</t>
  </si>
  <si>
    <t>Stocks (nM)</t>
  </si>
  <si>
    <t>Complex assembly conditions 1</t>
  </si>
  <si>
    <t>Activator and Reporter Mix</t>
  </si>
  <si>
    <t>Rxn#</t>
  </si>
  <si>
    <t>[LbuCas13a 1]</t>
  </si>
  <si>
    <t xml:space="preserve"> [crRNA 1]</t>
  </si>
  <si>
    <t>[Activator 1]</t>
  </si>
  <si>
    <t>[LbuCas13a 2]</t>
  </si>
  <si>
    <t xml:space="preserve"> [crRNA 2]</t>
  </si>
  <si>
    <t>[Activator 2]</t>
  </si>
  <si>
    <t>Rnase Inhibitor U/uL</t>
  </si>
  <si>
    <t>[Reporter]</t>
  </si>
  <si>
    <t>[LbuCas13a]</t>
  </si>
  <si>
    <t>crRNA*</t>
  </si>
  <si>
    <t>Activator 1*</t>
  </si>
  <si>
    <t>Reporter</t>
  </si>
  <si>
    <t>[crRNA]</t>
  </si>
  <si>
    <t>[Pooled gBlocks]</t>
  </si>
  <si>
    <t>Rnase inhibitor (u/uL)</t>
  </si>
  <si>
    <t>[Reporter]**</t>
  </si>
  <si>
    <t>Rxn vol.</t>
  </si>
  <si>
    <t>#</t>
  </si>
  <si>
    <t>Volume (ul)</t>
  </si>
  <si>
    <t>Buffer (5X)</t>
  </si>
  <si>
    <t>DEPC</t>
  </si>
  <si>
    <t>Protein (ul)</t>
  </si>
  <si>
    <t>Guide (ul)</t>
  </si>
  <si>
    <t>Volume</t>
  </si>
  <si>
    <t>Rnase Inhibitor</t>
  </si>
  <si>
    <t>Activator</t>
  </si>
  <si>
    <t>No Cas13 Control</t>
  </si>
  <si>
    <t>-</t>
  </si>
  <si>
    <t>[NCR_504-NCR614]</t>
  </si>
  <si>
    <t>vRNA</t>
  </si>
  <si>
    <t>F-U5-Q</t>
  </si>
  <si>
    <t>No activator control</t>
  </si>
  <si>
    <t>p191</t>
  </si>
  <si>
    <t xml:space="preserve">1 uM stocks </t>
  </si>
  <si>
    <t>10 uM stocks</t>
  </si>
  <si>
    <t>&gt;Add 431.55 uL DEPC to 30 uL reporter @ 100 uM for 6.5 uM stock</t>
  </si>
  <si>
    <t xml:space="preserve">  </t>
  </si>
  <si>
    <t>STEP 1</t>
  </si>
  <si>
    <t>STEP 3</t>
  </si>
  <si>
    <t>&gt; Prepare RNP</t>
  </si>
  <si>
    <t>&gt; Prepare reporter mastermix (Buffer, water, Rnase inhibitor, reporter)</t>
  </si>
  <si>
    <t xml:space="preserve"> Buffer (5x)</t>
  </si>
  <si>
    <t>DEPC (uL)</t>
  </si>
  <si>
    <t>Protein (uL)</t>
  </si>
  <si>
    <t>Guide (uL)</t>
  </si>
  <si>
    <t>Vol</t>
  </si>
  <si>
    <t>TOTAL Vol</t>
  </si>
  <si>
    <t>Per RNP</t>
  </si>
  <si>
    <t>Total (210 guides)</t>
  </si>
  <si>
    <t>Per Plate</t>
  </si>
  <si>
    <t>&gt; Prepare independently 16 times in eppendorfs</t>
  </si>
  <si>
    <t>&gt;Aliquot 115.2 uL into each welll of Row A in a 96 well plate</t>
  </si>
  <si>
    <t>&gt; After 15 minute incubation, aliquot 60 uL into wells 2-6 &amp; 8-12 for A-H</t>
  </si>
  <si>
    <t>STEP 4</t>
  </si>
  <si>
    <t>STEP 2</t>
  </si>
  <si>
    <t xml:space="preserve">&gt; Aliquot 28.8 uL of activator stocks to Row A in a 96 well plate </t>
  </si>
  <si>
    <t>&gt; Prepare no protein control</t>
  </si>
  <si>
    <t>…</t>
  </si>
  <si>
    <t>&gt; Aliquot 18 uL down the rows froms A-H</t>
  </si>
  <si>
    <t>STEP 6</t>
  </si>
  <si>
    <t>&gt; Using Benchsmart, stamp 5 uL of activator-reporter per well in 384-well plate</t>
  </si>
  <si>
    <t>&gt; Prepare independently 16 times (1x for each guide) in 96 well plate columns 1 and 7</t>
  </si>
  <si>
    <t>&gt; Using Benchsmart, inititate reactions by stamping 15 uL of RNPs to 384-well plate</t>
  </si>
  <si>
    <t>&gt; Apply plate cover</t>
  </si>
  <si>
    <t>&gt; Transfer to Tecan to begin measurements at 37C</t>
  </si>
  <si>
    <t>Plate 1</t>
  </si>
  <si>
    <t>No Activator</t>
  </si>
  <si>
    <t>A</t>
  </si>
  <si>
    <t>10 fM Activator</t>
  </si>
  <si>
    <t>B</t>
  </si>
  <si>
    <t>C</t>
  </si>
  <si>
    <t>D</t>
  </si>
  <si>
    <t>E</t>
  </si>
  <si>
    <t>F</t>
  </si>
  <si>
    <t>G</t>
  </si>
  <si>
    <t>H</t>
  </si>
  <si>
    <t>612 Control</t>
  </si>
  <si>
    <t>No Protein</t>
  </si>
  <si>
    <t>Plate 2</t>
  </si>
  <si>
    <t>Plate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</si>
</sst>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32">
    <font>
      <sz val="12.0"/>
      <color rgb="FF000000"/>
      <name val="Calibri"/>
    </font>
    <font>
      <b/>
      <sz val="15.0"/>
      <color rgb="FF000000"/>
      <name val="Verdana"/>
    </font>
    <font>
      <sz val="12.0"/>
      <color rgb="FF000000"/>
      <name val="Verdana"/>
    </font>
    <font>
      <b/>
      <sz val="18.0"/>
      <color rgb="FF000000"/>
      <name val="Verdana"/>
    </font>
    <font>
      <b/>
      <sz val="16.0"/>
      <color rgb="FF000000"/>
      <name val="Verdana"/>
    </font>
    <font>
      <b/>
      <i/>
      <sz val="11.0"/>
      <color theme="1"/>
      <name val="Verdana"/>
    </font>
    <font>
      <b/>
      <sz val="12.0"/>
      <color rgb="FF000000"/>
      <name val="Verdana"/>
    </font>
    <font>
      <b/>
      <sz val="10.0"/>
      <color rgb="FF000000"/>
      <name val="Verdana"/>
    </font>
    <font>
      <b/>
      <sz val="10.0"/>
      <color rgb="FFFF00FF"/>
      <name val="Verdana"/>
    </font>
    <font/>
    <font>
      <sz val="11.0"/>
      <color rgb="FF000000"/>
      <name val="Verdana"/>
    </font>
    <font>
      <sz val="10.0"/>
      <color rgb="FF000000"/>
      <name val="Verdana"/>
    </font>
    <font>
      <b/>
      <sz val="11.0"/>
      <color rgb="FFFF00FF"/>
      <name val="Verdana"/>
    </font>
    <font>
      <sz val="11.0"/>
      <color theme="1"/>
      <name val="Verdana"/>
    </font>
    <font>
      <sz val="12.0"/>
      <color theme="1"/>
      <name val="Verdana"/>
    </font>
    <font>
      <sz val="11.0"/>
      <color rgb="FFFF00FF"/>
      <name val="Verdana"/>
    </font>
    <font>
      <b/>
      <sz val="11.0"/>
      <color rgb="FF000000"/>
      <name val="Verdana"/>
    </font>
    <font>
      <b/>
      <i/>
      <sz val="11.0"/>
      <color rgb="FF000000"/>
      <name val="Verdana"/>
    </font>
    <font>
      <b/>
      <i/>
      <sz val="10.0"/>
      <color rgb="FF000000"/>
      <name val="Verdana"/>
    </font>
    <font>
      <sz val="12.0"/>
      <color rgb="FFFF0000"/>
      <name val="Verdana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FF0000"/>
      <name val="Calibri"/>
    </font>
    <font>
      <b/>
      <u/>
      <sz val="12.0"/>
      <color theme="1"/>
      <name val="Calibri"/>
    </font>
    <font>
      <color theme="1"/>
      <name val="Calibri"/>
    </font>
    <font>
      <color rgb="FF000000"/>
    </font>
    <font>
      <sz val="12.0"/>
    </font>
    <font>
      <sz val="12.0"/>
      <color rgb="FF000000"/>
    </font>
    <font>
      <sz val="12.0"/>
      <name val="Calibri"/>
    </font>
    <font>
      <sz val="12.0"/>
      <color rgb="FFFF0000"/>
    </font>
    <font>
      <color rgb="FFFF0000"/>
    </font>
    <font>
      <color rgb="FF000000"/>
      <name val="&quot;Courier New&quot;"/>
    </font>
  </fonts>
  <fills count="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57">
    <border/>
    <border>
      <left style="medium">
        <color theme="1"/>
      </left>
      <top style="medium">
        <color theme="1"/>
      </top>
      <bottom style="medium">
        <color theme="1"/>
      </bottom>
    </border>
    <border>
      <top style="medium">
        <color theme="1"/>
      </top>
      <bottom style="medium">
        <color theme="1"/>
      </bottom>
    </border>
    <border>
      <right style="medium">
        <color theme="1"/>
      </right>
      <top style="medium">
        <color theme="1"/>
      </top>
      <bottom style="medium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medium">
        <color theme="1"/>
      </left>
      <top style="medium">
        <color theme="1"/>
      </top>
    </border>
    <border>
      <top style="medium">
        <color theme="1"/>
      </top>
    </border>
    <border>
      <right style="medium">
        <color theme="1"/>
      </right>
      <top style="medium">
        <color theme="1"/>
      </top>
    </border>
    <border>
      <left style="medium">
        <color theme="1"/>
      </left>
      <bottom style="medium">
        <color theme="1"/>
      </bottom>
    </border>
    <border>
      <left style="medium">
        <color theme="1"/>
      </left>
      <right style="thin">
        <color rgb="FF44546A"/>
      </right>
      <bottom style="medium">
        <color theme="1"/>
      </bottom>
    </border>
    <border>
      <left style="thin">
        <color rgb="FF44546A"/>
      </left>
      <right style="thin">
        <color rgb="FF44546A"/>
      </right>
      <bottom style="medium">
        <color theme="1"/>
      </bottom>
    </border>
    <border>
      <left style="thin">
        <color rgb="FF44546A"/>
      </left>
      <right style="medium">
        <color theme="1"/>
      </right>
      <bottom style="medium">
        <color theme="1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FF"/>
      </right>
      <bottom style="thin">
        <color rgb="FF0000FF"/>
      </bottom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theme="1"/>
      </left>
      <bottom style="thin">
        <color rgb="FF44546A"/>
      </bottom>
    </border>
    <border>
      <left style="medium">
        <color theme="1"/>
      </left>
      <right style="thin">
        <color rgb="FF44546A"/>
      </right>
      <bottom style="thin">
        <color rgb="FF44546A"/>
      </bottom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</border>
    <border>
      <right style="thin">
        <color rgb="FF44546A"/>
      </right>
      <bottom style="thin">
        <color rgb="FF44546A"/>
      </bottom>
    </border>
    <border>
      <left style="thin">
        <color rgb="FF44546A"/>
      </left>
      <right style="thin">
        <color rgb="FF44546A"/>
      </right>
      <bottom style="thin">
        <color rgb="FF44546A"/>
      </bottom>
    </border>
    <border>
      <left style="thin">
        <color rgb="FF44546A"/>
      </left>
      <right style="medium">
        <color theme="1"/>
      </right>
      <bottom style="thin">
        <color rgb="FF44546A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theme="1"/>
      </left>
      <right/>
      <top style="thin">
        <color rgb="FF44546A"/>
      </top>
      <bottom style="thin">
        <color rgb="FF44546A"/>
      </bottom>
    </border>
    <border>
      <left style="medium">
        <color theme="1"/>
      </left>
      <right style="thin">
        <color rgb="FF44546A"/>
      </right>
      <top style="thin">
        <color rgb="FF44546A"/>
      </top>
      <bottom style="thin">
        <color rgb="FF44546A"/>
      </bottom>
    </border>
    <border>
      <left/>
      <right style="thin">
        <color rgb="FF44546A"/>
      </right>
      <top style="thin">
        <color rgb="FF44546A"/>
      </top>
      <bottom style="thin">
        <color rgb="FF44546A"/>
      </bottom>
    </border>
    <border>
      <left style="thin">
        <color rgb="FF44546A"/>
      </left>
      <right style="medium">
        <color theme="1"/>
      </right>
      <top style="thin">
        <color rgb="FF44546A"/>
      </top>
      <bottom style="thin">
        <color rgb="FF44546A"/>
      </bottom>
    </border>
    <border>
      <left style="thin">
        <color rgb="FF44546A"/>
      </left>
      <right style="thin">
        <color rgb="FF44546A"/>
      </right>
      <top/>
      <bottom style="thin">
        <color rgb="FF44546A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FF"/>
      </right>
      <top style="thin">
        <color rgb="FF0000FF"/>
      </top>
      <bottom style="thin">
        <color rgb="FF0000FF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theme="1"/>
      </left>
      <top style="thin">
        <color rgb="FF44546A"/>
      </top>
      <bottom style="thin">
        <color rgb="FF44546A"/>
      </bottom>
    </border>
    <border>
      <right style="thin">
        <color rgb="FF44546A"/>
      </right>
      <top style="thin">
        <color rgb="FF44546A"/>
      </top>
      <bottom style="thin">
        <color rgb="FF44546A"/>
      </bottom>
    </border>
    <border>
      <left style="medium">
        <color theme="1"/>
      </left>
      <top style="thin">
        <color rgb="FF44546A"/>
      </top>
      <bottom style="medium">
        <color rgb="FF000000"/>
      </bottom>
    </border>
    <border>
      <left style="medium">
        <color theme="1"/>
      </left>
      <right style="thin">
        <color rgb="FF44546A"/>
      </right>
      <top style="thin">
        <color rgb="FF44546A"/>
      </top>
      <bottom style="medium">
        <color rgb="FF000000"/>
      </bottom>
    </border>
    <border>
      <left style="thin">
        <color rgb="FF44546A"/>
      </left>
      <right style="thin">
        <color rgb="FF44546A"/>
      </right>
      <top style="thin">
        <color rgb="FF44546A"/>
      </top>
      <bottom style="medium">
        <color rgb="FF000000"/>
      </bottom>
    </border>
    <border>
      <right style="thin">
        <color rgb="FF44546A"/>
      </right>
      <top style="thin">
        <color rgb="FF44546A"/>
      </top>
      <bottom style="medium">
        <color rgb="FF000000"/>
      </bottom>
    </border>
    <border>
      <left style="thin">
        <color rgb="FF44546A"/>
      </left>
      <right style="medium">
        <color theme="1"/>
      </right>
      <top style="thin">
        <color rgb="FF44546A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3" numFmtId="49" xfId="0" applyFont="1" applyNumberFormat="1"/>
    <xf borderId="0" fillId="0" fontId="4" numFmtId="0" xfId="0" applyAlignment="1" applyFont="1">
      <alignment horizontal="left"/>
    </xf>
    <xf borderId="0" fillId="0" fontId="5" numFmtId="49" xfId="0" applyAlignment="1" applyFont="1" applyNumberFormat="1">
      <alignment shrinkToFit="0" vertical="center" wrapText="1"/>
    </xf>
    <xf borderId="0" fillId="0" fontId="6" numFmtId="0" xfId="0" applyFont="1"/>
    <xf borderId="0" fillId="0" fontId="7" numFmtId="49" xfId="0" applyAlignment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7" numFmtId="49" xfId="0" applyAlignment="1" applyBorder="1" applyFont="1" applyNumberFormat="1">
      <alignment horizontal="center" vertical="center"/>
    </xf>
    <xf borderId="2" fillId="0" fontId="9" numFmtId="0" xfId="0" applyBorder="1" applyFont="1"/>
    <xf borderId="3" fillId="0" fontId="9" numFmtId="0" xfId="0" applyBorder="1" applyFont="1"/>
    <xf borderId="1" fillId="0" fontId="7" numFmtId="0" xfId="0" applyAlignment="1" applyBorder="1" applyFont="1">
      <alignment horizontal="center" vertical="center"/>
    </xf>
    <xf borderId="4" fillId="0" fontId="2" numFmtId="0" xfId="0" applyBorder="1" applyFont="1"/>
    <xf borderId="5" fillId="0" fontId="7" numFmtId="49" xfId="0" applyAlignment="1" applyBorder="1" applyFont="1" applyNumberFormat="1">
      <alignment horizontal="center" shrinkToFit="0" wrapText="1"/>
    </xf>
    <xf borderId="6" fillId="0" fontId="9" numFmtId="0" xfId="0" applyBorder="1" applyFont="1"/>
    <xf borderId="7" fillId="0" fontId="9" numFmtId="0" xfId="0" applyBorder="1" applyFont="1"/>
    <xf borderId="6" fillId="0" fontId="7" numFmtId="49" xfId="0" applyAlignment="1" applyBorder="1" applyFont="1" applyNumberFormat="1">
      <alignment horizontal="center" vertical="center"/>
    </xf>
    <xf borderId="0" fillId="0" fontId="10" numFmtId="1" xfId="0" applyFont="1" applyNumberFormat="1"/>
    <xf borderId="0" fillId="0" fontId="10" numFmtId="164" xfId="0" applyFont="1" applyNumberFormat="1"/>
    <xf borderId="0" fillId="0" fontId="10" numFmtId="2" xfId="0" applyAlignment="1" applyFont="1" applyNumberFormat="1">
      <alignment vertical="center"/>
    </xf>
    <xf borderId="0" fillId="0" fontId="11" numFmtId="2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 shrinkToFit="0" vertical="center" wrapText="1"/>
    </xf>
    <xf borderId="8" fillId="0" fontId="7" numFmtId="49" xfId="0" applyAlignment="1" applyBorder="1" applyFont="1" applyNumberFormat="1">
      <alignment horizontal="center" shrinkToFit="0" vertical="center" wrapText="1"/>
    </xf>
    <xf borderId="9" fillId="0" fontId="7" numFmtId="49" xfId="0" applyAlignment="1" applyBorder="1" applyFont="1" applyNumberFormat="1">
      <alignment horizontal="center" shrinkToFit="0" vertical="center" wrapText="1"/>
    </xf>
    <xf borderId="10" fillId="0" fontId="7" numFmtId="49" xfId="0" applyAlignment="1" applyBorder="1" applyFont="1" applyNumberFormat="1">
      <alignment horizontal="center" shrinkToFit="0" vertical="center" wrapText="1"/>
    </xf>
    <xf borderId="11" fillId="0" fontId="7" numFmtId="49" xfId="0" applyAlignment="1" applyBorder="1" applyFont="1" applyNumberForma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12" fillId="0" fontId="7" numFmtId="49" xfId="0" applyAlignment="1" applyBorder="1" applyFont="1" applyNumberFormat="1">
      <alignment horizontal="center" shrinkToFit="0" vertical="center" wrapText="1"/>
    </xf>
    <xf borderId="13" fillId="0" fontId="7" numFmtId="49" xfId="0" applyAlignment="1" applyBorder="1" applyFont="1" applyNumberForma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4" fillId="0" fontId="7" numFmtId="49" xfId="0" applyAlignment="1" applyBorder="1" applyFont="1" applyNumberForma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7" fillId="0" fontId="10" numFmtId="2" xfId="0" applyAlignment="1" applyBorder="1" applyFont="1" applyNumberFormat="1">
      <alignment horizontal="center" vertical="center"/>
    </xf>
    <xf borderId="17" fillId="0" fontId="10" numFmtId="164" xfId="0" applyAlignment="1" applyBorder="1" applyFont="1" applyNumberFormat="1">
      <alignment horizontal="center"/>
    </xf>
    <xf borderId="17" fillId="0" fontId="10" numFmtId="165" xfId="0" applyAlignment="1" applyBorder="1" applyFont="1" applyNumberFormat="1">
      <alignment horizontal="center"/>
    </xf>
    <xf borderId="17" fillId="0" fontId="10" numFmtId="2" xfId="0" applyAlignment="1" applyBorder="1" applyFont="1" applyNumberFormat="1">
      <alignment horizontal="center"/>
    </xf>
    <xf borderId="18" fillId="0" fontId="2" numFmtId="0" xfId="0" applyBorder="1" applyFont="1"/>
    <xf borderId="17" fillId="0" fontId="2" numFmtId="0" xfId="0" applyBorder="1" applyFont="1"/>
    <xf borderId="17" fillId="0" fontId="2" numFmtId="0" xfId="0" applyAlignment="1" applyBorder="1" applyFont="1">
      <alignment horizontal="center"/>
    </xf>
    <xf borderId="17" fillId="0" fontId="6" numFmtId="49" xfId="0" applyAlignment="1" applyBorder="1" applyFont="1" applyNumberFormat="1">
      <alignment horizontal="center" shrinkToFit="0" vertical="center" wrapText="1"/>
    </xf>
    <xf borderId="17" fillId="0" fontId="7" numFmtId="49" xfId="0" applyAlignment="1" applyBorder="1" applyFont="1" applyNumberFormat="1">
      <alignment horizontal="center" shrinkToFit="0" vertical="center" wrapText="1"/>
    </xf>
    <xf borderId="16" fillId="0" fontId="2" numFmtId="0" xfId="0" applyBorder="1" applyFont="1"/>
    <xf borderId="19" fillId="0" fontId="6" numFmtId="0" xfId="0" applyAlignment="1" applyBorder="1" applyFont="1">
      <alignment horizontal="center" shrinkToFit="0" vertical="center" wrapText="1"/>
    </xf>
    <xf borderId="20" fillId="0" fontId="10" numFmtId="0" xfId="0" applyAlignment="1" applyBorder="1" applyFont="1">
      <alignment horizontal="center" vertical="center"/>
    </xf>
    <xf borderId="21" fillId="0" fontId="10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shrinkToFit="0" vertical="center" wrapText="1"/>
    </xf>
    <xf borderId="22" fillId="0" fontId="10" numFmtId="0" xfId="0" applyAlignment="1" applyBorder="1" applyFont="1">
      <alignment horizontal="center" vertical="center"/>
    </xf>
    <xf borderId="23" fillId="0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0" fillId="0" fontId="10" numFmtId="49" xfId="0" applyAlignment="1" applyBorder="1" applyFont="1" applyNumberFormat="1">
      <alignment horizontal="center" vertical="center"/>
    </xf>
    <xf borderId="21" fillId="0" fontId="6" numFmtId="0" xfId="0" applyAlignment="1" applyBorder="1" applyFont="1">
      <alignment horizontal="center" vertical="center"/>
    </xf>
    <xf borderId="24" fillId="0" fontId="12" numFmtId="49" xfId="0" applyAlignment="1" applyBorder="1" applyFont="1" applyNumberFormat="1">
      <alignment horizontal="center" vertical="center"/>
    </xf>
    <xf borderId="23" fillId="0" fontId="10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vertical="center"/>
    </xf>
    <xf borderId="25" fillId="0" fontId="13" numFmtId="164" xfId="0" applyAlignment="1" applyBorder="1" applyFont="1" applyNumberFormat="1">
      <alignment horizontal="center" vertical="center"/>
    </xf>
    <xf borderId="17" fillId="0" fontId="13" numFmtId="1" xfId="0" applyAlignment="1" applyBorder="1" applyFont="1" applyNumberFormat="1">
      <alignment horizontal="center" vertical="center"/>
    </xf>
    <xf borderId="17" fillId="0" fontId="13" numFmtId="164" xfId="0" applyAlignment="1" applyBorder="1" applyFont="1" applyNumberFormat="1">
      <alignment horizontal="center" vertical="center"/>
    </xf>
    <xf borderId="17" fillId="0" fontId="13" numFmtId="2" xfId="0" applyAlignment="1" applyBorder="1" applyFont="1" applyNumberFormat="1">
      <alignment horizontal="center" vertical="center"/>
    </xf>
    <xf borderId="17" fillId="0" fontId="14" numFmtId="0" xfId="0" applyAlignment="1" applyBorder="1" applyFont="1">
      <alignment horizontal="center" shrinkToFit="0" vertical="center" wrapText="1"/>
    </xf>
    <xf borderId="17" fillId="0" fontId="13" numFmtId="165" xfId="0" applyAlignment="1" applyBorder="1" applyFont="1" applyNumberFormat="1">
      <alignment horizontal="center" vertical="center"/>
    </xf>
    <xf borderId="26" fillId="0" fontId="13" numFmtId="2" xfId="0" applyAlignment="1" applyBorder="1" applyFont="1" applyNumberFormat="1">
      <alignment horizontal="center" vertical="center"/>
    </xf>
    <xf borderId="27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9" fillId="0" fontId="11" numFmtId="2" xfId="0" applyAlignment="1" applyBorder="1" applyFont="1" applyNumberFormat="1">
      <alignment horizontal="center" vertical="center"/>
    </xf>
    <xf borderId="29" fillId="0" fontId="2" numFmtId="164" xfId="0" applyAlignment="1" applyBorder="1" applyFont="1" applyNumberFormat="1">
      <alignment horizontal="center"/>
    </xf>
    <xf borderId="29" fillId="0" fontId="2" numFmtId="165" xfId="0" applyAlignment="1" applyBorder="1" applyFont="1" applyNumberFormat="1">
      <alignment horizontal="center"/>
    </xf>
    <xf borderId="29" fillId="0" fontId="2" numFmtId="2" xfId="0" applyAlignment="1" applyBorder="1" applyFont="1" applyNumberFormat="1">
      <alignment horizontal="center"/>
    </xf>
    <xf borderId="30" fillId="0" fontId="2" numFmtId="0" xfId="0" applyBorder="1" applyFont="1"/>
    <xf borderId="29" fillId="0" fontId="6" numFmtId="0" xfId="0" applyBorder="1" applyFont="1"/>
    <xf borderId="29" fillId="0" fontId="2" numFmtId="1" xfId="0" applyAlignment="1" applyBorder="1" applyFont="1" applyNumberFormat="1">
      <alignment horizontal="center"/>
    </xf>
    <xf borderId="29" fillId="0" fontId="15" numFmtId="49" xfId="0" applyAlignment="1" applyBorder="1" applyFont="1" applyNumberFormat="1">
      <alignment horizontal="center" vertical="center"/>
    </xf>
    <xf borderId="29" fillId="0" fontId="10" numFmtId="2" xfId="0" applyAlignment="1" applyBorder="1" applyFont="1" applyNumberFormat="1">
      <alignment horizontal="center" vertical="center"/>
    </xf>
    <xf borderId="29" fillId="0" fontId="10" numFmtId="49" xfId="0" applyAlignment="1" applyBorder="1" applyFont="1" applyNumberFormat="1">
      <alignment horizontal="center" vertical="center"/>
    </xf>
    <xf borderId="29" fillId="0" fontId="2" numFmtId="0" xfId="0" applyBorder="1" applyFont="1"/>
    <xf borderId="31" fillId="2" fontId="2" numFmtId="0" xfId="0" applyAlignment="1" applyBorder="1" applyFill="1" applyFont="1">
      <alignment horizontal="center" shrinkToFit="0" vertical="center" wrapText="1"/>
    </xf>
    <xf borderId="32" fillId="2" fontId="6" numFmtId="0" xfId="0" applyAlignment="1" applyBorder="1" applyFont="1">
      <alignment horizontal="center" shrinkToFit="0" vertical="center" wrapText="1"/>
    </xf>
    <xf borderId="33" fillId="2" fontId="10" numFmtId="0" xfId="0" applyAlignment="1" applyBorder="1" applyFont="1">
      <alignment horizontal="center" vertical="center"/>
    </xf>
    <xf borderId="21" fillId="2" fontId="10" numFmtId="0" xfId="0" applyAlignment="1" applyBorder="1" applyFont="1">
      <alignment horizontal="center" vertical="center"/>
    </xf>
    <xf borderId="21" fillId="2" fontId="2" numFmtId="0" xfId="0" applyAlignment="1" applyBorder="1" applyFont="1">
      <alignment horizontal="center" shrinkToFit="0" vertical="center" wrapText="1"/>
    </xf>
    <xf borderId="34" fillId="2" fontId="10" numFmtId="0" xfId="0" applyAlignment="1" applyBorder="1" applyFont="1">
      <alignment horizontal="center" vertical="center"/>
    </xf>
    <xf borderId="35" fillId="2" fontId="2" numFmtId="0" xfId="0" applyAlignment="1" applyBorder="1" applyFont="1">
      <alignment horizontal="center" shrinkToFit="0" vertical="center" wrapText="1"/>
    </xf>
    <xf borderId="33" fillId="3" fontId="10" numFmtId="49" xfId="0" applyAlignment="1" applyBorder="1" applyFill="1" applyFont="1" applyNumberFormat="1">
      <alignment horizontal="center" vertical="center"/>
    </xf>
    <xf borderId="21" fillId="3" fontId="6" numFmtId="0" xfId="0" applyAlignment="1" applyBorder="1" applyFont="1">
      <alignment horizontal="center" vertical="center"/>
    </xf>
    <xf borderId="21" fillId="3" fontId="2" numFmtId="0" xfId="0" applyAlignment="1" applyBorder="1" applyFont="1">
      <alignment horizontal="center" shrinkToFit="0" vertical="center" wrapText="1"/>
    </xf>
    <xf borderId="35" fillId="2" fontId="12" numFmtId="49" xfId="0" applyAlignment="1" applyBorder="1" applyFont="1" applyNumberFormat="1">
      <alignment horizontal="center" vertical="center"/>
    </xf>
    <xf borderId="36" fillId="2" fontId="10" numFmtId="0" xfId="0" applyAlignment="1" applyBorder="1" applyFont="1">
      <alignment horizontal="center" vertical="center"/>
    </xf>
    <xf borderId="35" fillId="2" fontId="10" numFmtId="0" xfId="0" applyAlignment="1" applyBorder="1" applyFont="1">
      <alignment horizontal="center" vertical="center"/>
    </xf>
    <xf borderId="37" fillId="2" fontId="13" numFmtId="164" xfId="0" applyAlignment="1" applyBorder="1" applyFont="1" applyNumberFormat="1">
      <alignment horizontal="center" vertical="center"/>
    </xf>
    <xf borderId="29" fillId="2" fontId="13" numFmtId="1" xfId="0" applyAlignment="1" applyBorder="1" applyFont="1" applyNumberFormat="1">
      <alignment horizontal="center" vertical="center"/>
    </xf>
    <xf borderId="29" fillId="2" fontId="13" numFmtId="164" xfId="0" applyAlignment="1" applyBorder="1" applyFont="1" applyNumberFormat="1">
      <alignment horizontal="center" vertical="center"/>
    </xf>
    <xf borderId="29" fillId="2" fontId="13" numFmtId="2" xfId="0" applyAlignment="1" applyBorder="1" applyFont="1" applyNumberFormat="1">
      <alignment horizontal="center" vertical="center"/>
    </xf>
    <xf borderId="29" fillId="2" fontId="14" numFmtId="0" xfId="0" applyAlignment="1" applyBorder="1" applyFont="1">
      <alignment horizontal="center" shrinkToFit="0" vertical="center" wrapText="1"/>
    </xf>
    <xf borderId="29" fillId="2" fontId="13" numFmtId="165" xfId="0" applyAlignment="1" applyBorder="1" applyFont="1" applyNumberFormat="1">
      <alignment horizontal="center" vertical="center"/>
    </xf>
    <xf borderId="38" fillId="2" fontId="13" numFmtId="2" xfId="0" applyAlignment="1" applyBorder="1" applyFont="1" applyNumberFormat="1">
      <alignment horizontal="center" vertical="center"/>
    </xf>
    <xf borderId="39" fillId="2" fontId="2" numFmtId="0" xfId="0" applyAlignment="1" applyBorder="1" applyFont="1">
      <alignment horizontal="center" shrinkToFit="0" vertical="center" wrapText="1"/>
    </xf>
    <xf borderId="28" fillId="2" fontId="2" numFmtId="0" xfId="0" applyAlignment="1" applyBorder="1" applyFont="1">
      <alignment horizontal="center" shrinkToFit="0" vertical="center" wrapText="1"/>
    </xf>
    <xf borderId="29" fillId="2" fontId="11" numFmtId="2" xfId="0" applyAlignment="1" applyBorder="1" applyFont="1" applyNumberFormat="1">
      <alignment horizontal="center" vertical="center"/>
    </xf>
    <xf borderId="29" fillId="2" fontId="2" numFmtId="164" xfId="0" applyAlignment="1" applyBorder="1" applyFont="1" applyNumberFormat="1">
      <alignment horizontal="center"/>
    </xf>
    <xf borderId="29" fillId="2" fontId="2" numFmtId="165" xfId="0" applyAlignment="1" applyBorder="1" applyFont="1" applyNumberFormat="1">
      <alignment horizontal="center"/>
    </xf>
    <xf borderId="29" fillId="2" fontId="2" numFmtId="2" xfId="0" applyAlignment="1" applyBorder="1" applyFont="1" applyNumberFormat="1">
      <alignment horizontal="center"/>
    </xf>
    <xf borderId="40" fillId="2" fontId="2" numFmtId="0" xfId="0" applyBorder="1" applyFont="1"/>
    <xf borderId="29" fillId="2" fontId="6" numFmtId="0" xfId="0" applyBorder="1" applyFont="1"/>
    <xf borderId="29" fillId="2" fontId="2" numFmtId="1" xfId="0" applyAlignment="1" applyBorder="1" applyFont="1" applyNumberFormat="1">
      <alignment horizontal="center"/>
    </xf>
    <xf borderId="29" fillId="2" fontId="15" numFmtId="49" xfId="0" applyAlignment="1" applyBorder="1" applyFont="1" applyNumberFormat="1">
      <alignment horizontal="center" vertical="center"/>
    </xf>
    <xf borderId="29" fillId="2" fontId="10" numFmtId="2" xfId="0" applyAlignment="1" applyBorder="1" applyFont="1" applyNumberFormat="1">
      <alignment horizontal="center" vertical="center"/>
    </xf>
    <xf borderId="29" fillId="2" fontId="10" numFmtId="49" xfId="0" applyAlignment="1" applyBorder="1" applyFont="1" applyNumberFormat="1">
      <alignment horizontal="center" vertical="center"/>
    </xf>
    <xf borderId="29" fillId="2" fontId="2" numFmtId="0" xfId="0" applyBorder="1" applyFont="1"/>
    <xf borderId="0" fillId="0" fontId="2" numFmtId="0" xfId="0" applyAlignment="1" applyFont="1">
      <alignment horizontal="center" vertical="center"/>
    </xf>
    <xf borderId="41" fillId="0" fontId="16" numFmtId="1" xfId="0" applyAlignment="1" applyBorder="1" applyFont="1" applyNumberFormat="1">
      <alignment horizontal="center" vertical="center"/>
    </xf>
    <xf borderId="33" fillId="0" fontId="10" numFmtId="0" xfId="0" applyAlignment="1" applyBorder="1" applyFont="1">
      <alignment horizontal="center" vertical="center"/>
    </xf>
    <xf borderId="42" fillId="0" fontId="10" numFmtId="0" xfId="0" applyAlignment="1" applyBorder="1" applyFont="1">
      <alignment horizontal="center" vertical="center"/>
    </xf>
    <xf borderId="35" fillId="0" fontId="2" numFmtId="0" xfId="0" applyAlignment="1" applyBorder="1" applyFont="1">
      <alignment horizontal="center" shrinkToFit="0" vertical="center" wrapText="1"/>
    </xf>
    <xf borderId="33" fillId="0" fontId="10" numFmtId="49" xfId="0" applyAlignment="1" applyBorder="1" applyFont="1" applyNumberFormat="1">
      <alignment horizontal="center" vertical="center"/>
    </xf>
    <xf borderId="35" fillId="0" fontId="12" numFmtId="49" xfId="0" applyAlignment="1" applyBorder="1" applyFont="1" applyNumberFormat="1">
      <alignment horizontal="center" vertical="center"/>
    </xf>
    <xf borderId="35" fillId="0" fontId="10" numFmtId="0" xfId="0" applyAlignment="1" applyBorder="1" applyFont="1">
      <alignment horizontal="center" vertical="center"/>
    </xf>
    <xf borderId="37" fillId="0" fontId="13" numFmtId="164" xfId="0" applyAlignment="1" applyBorder="1" applyFont="1" applyNumberFormat="1">
      <alignment horizontal="center" vertical="center"/>
    </xf>
    <xf borderId="29" fillId="0" fontId="13" numFmtId="1" xfId="0" applyAlignment="1" applyBorder="1" applyFont="1" applyNumberFormat="1">
      <alignment horizontal="center" vertical="center"/>
    </xf>
    <xf borderId="29" fillId="0" fontId="13" numFmtId="164" xfId="0" applyAlignment="1" applyBorder="1" applyFont="1" applyNumberFormat="1">
      <alignment horizontal="center" vertical="center"/>
    </xf>
    <xf borderId="29" fillId="0" fontId="13" numFmtId="2" xfId="0" applyAlignment="1" applyBorder="1" applyFont="1" applyNumberFormat="1">
      <alignment horizontal="center" vertical="center"/>
    </xf>
    <xf borderId="29" fillId="0" fontId="14" numFmtId="0" xfId="0" applyAlignment="1" applyBorder="1" applyFont="1">
      <alignment horizontal="center" shrinkToFit="0" vertical="center" wrapText="1"/>
    </xf>
    <xf borderId="29" fillId="0" fontId="13" numFmtId="165" xfId="0" applyAlignment="1" applyBorder="1" applyFont="1" applyNumberFormat="1">
      <alignment horizontal="center" vertical="center"/>
    </xf>
    <xf borderId="38" fillId="0" fontId="13" numFmtId="2" xfId="0" applyAlignment="1" applyBorder="1" applyFont="1" applyNumberForma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43" fillId="0" fontId="16" numFmtId="1" xfId="0" applyAlignment="1" applyBorder="1" applyFont="1" applyNumberFormat="1">
      <alignment horizontal="center" vertical="center"/>
    </xf>
    <xf borderId="44" fillId="0" fontId="10" numFmtId="0" xfId="0" applyAlignment="1" applyBorder="1" applyFont="1">
      <alignment horizontal="center" vertical="center"/>
    </xf>
    <xf borderId="45" fillId="0" fontId="10" numFmtId="0" xfId="0" applyAlignment="1" applyBorder="1" applyFont="1">
      <alignment horizontal="center" vertical="center"/>
    </xf>
    <xf borderId="45" fillId="0" fontId="2" numFmtId="0" xfId="0" applyAlignment="1" applyBorder="1" applyFont="1">
      <alignment horizontal="center" shrinkToFit="0" vertical="center" wrapText="1"/>
    </xf>
    <xf borderId="46" fillId="0" fontId="10" numFmtId="0" xfId="0" applyAlignment="1" applyBorder="1" applyFont="1">
      <alignment horizontal="center" vertical="center"/>
    </xf>
    <xf borderId="47" fillId="0" fontId="2" numFmtId="0" xfId="0" applyAlignment="1" applyBorder="1" applyFont="1">
      <alignment horizontal="center" shrinkToFit="0" vertical="center" wrapText="1"/>
    </xf>
    <xf borderId="44" fillId="0" fontId="10" numFmtId="49" xfId="0" applyAlignment="1" applyBorder="1" applyFont="1" applyNumberFormat="1">
      <alignment horizontal="center" vertical="center"/>
    </xf>
    <xf borderId="45" fillId="0" fontId="6" numFmtId="0" xfId="0" applyAlignment="1" applyBorder="1" applyFont="1">
      <alignment horizontal="center" vertical="center"/>
    </xf>
    <xf borderId="47" fillId="0" fontId="12" numFmtId="49" xfId="0" applyAlignment="1" applyBorder="1" applyFont="1" applyNumberFormat="1">
      <alignment horizontal="center" vertical="center"/>
    </xf>
    <xf borderId="47" fillId="0" fontId="10" numFmtId="0" xfId="0" applyAlignment="1" applyBorder="1" applyFont="1">
      <alignment horizontal="center" vertical="center"/>
    </xf>
    <xf borderId="48" fillId="0" fontId="13" numFmtId="164" xfId="0" applyAlignment="1" applyBorder="1" applyFont="1" applyNumberFormat="1">
      <alignment horizontal="center" vertical="center"/>
    </xf>
    <xf borderId="49" fillId="0" fontId="13" numFmtId="1" xfId="0" applyAlignment="1" applyBorder="1" applyFont="1" applyNumberFormat="1">
      <alignment horizontal="center" vertical="center"/>
    </xf>
    <xf borderId="49" fillId="0" fontId="13" numFmtId="164" xfId="0" applyAlignment="1" applyBorder="1" applyFont="1" applyNumberFormat="1">
      <alignment horizontal="center" vertical="center"/>
    </xf>
    <xf borderId="49" fillId="0" fontId="13" numFmtId="2" xfId="0" applyAlignment="1" applyBorder="1" applyFont="1" applyNumberFormat="1">
      <alignment horizontal="center" vertical="center"/>
    </xf>
    <xf borderId="49" fillId="0" fontId="14" numFmtId="0" xfId="0" applyAlignment="1" applyBorder="1" applyFont="1">
      <alignment horizontal="center" shrinkToFit="0" vertical="center" wrapText="1"/>
    </xf>
    <xf borderId="49" fillId="0" fontId="13" numFmtId="165" xfId="0" applyAlignment="1" applyBorder="1" applyFont="1" applyNumberFormat="1">
      <alignment horizontal="center" vertical="center"/>
    </xf>
    <xf borderId="50" fillId="0" fontId="13" numFmtId="2" xfId="0" applyAlignment="1" applyBorder="1" applyFont="1" applyNumberFormat="1">
      <alignment horizontal="center" vertical="center"/>
    </xf>
    <xf borderId="23" fillId="0" fontId="6" numFmtId="0" xfId="0" applyAlignment="1" applyBorder="1" applyFont="1">
      <alignment horizontal="center" vertical="center"/>
    </xf>
    <xf borderId="0" fillId="0" fontId="10" numFmtId="164" xfId="0" applyAlignment="1" applyFont="1" applyNumberFormat="1">
      <alignment horizontal="center" vertical="center"/>
    </xf>
    <xf borderId="0" fillId="0" fontId="16" numFmtId="49" xfId="0" applyAlignment="1" applyFont="1" applyNumberFormat="1">
      <alignment horizontal="center" vertical="center"/>
    </xf>
    <xf borderId="0" fillId="0" fontId="16" numFmtId="49" xfId="0" applyAlignment="1" applyFont="1" applyNumberFormat="1">
      <alignment horizontal="center"/>
    </xf>
    <xf borderId="0" fillId="0" fontId="12" numFmtId="49" xfId="0" applyAlignment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6" numFmtId="1" xfId="0" applyAlignment="1" applyFont="1" applyNumberFormat="1">
      <alignment horizontal="center"/>
    </xf>
    <xf borderId="0" fillId="0" fontId="10" numFmtId="2" xfId="0" applyAlignment="1" applyFont="1" applyNumberFormat="1">
      <alignment horizontal="center" vertical="center"/>
    </xf>
    <xf borderId="0" fillId="0" fontId="10" numFmtId="165" xfId="0" applyAlignment="1" applyFont="1" applyNumberFormat="1">
      <alignment horizontal="center"/>
    </xf>
    <xf borderId="0" fillId="0" fontId="10" numFmtId="2" xfId="0" applyAlignment="1" applyFont="1" applyNumberFormat="1">
      <alignment horizontal="center"/>
    </xf>
    <xf borderId="0" fillId="0" fontId="6" numFmtId="164" xfId="0" applyFont="1" applyNumberFormat="1"/>
    <xf borderId="0" fillId="0" fontId="10" numFmtId="1" xfId="0" applyAlignment="1" applyFont="1" applyNumberFormat="1">
      <alignment horizontal="center"/>
    </xf>
    <xf borderId="0" fillId="0" fontId="16" numFmtId="2" xfId="0" applyAlignment="1" applyFont="1" applyNumberFormat="1">
      <alignment horizontal="right"/>
    </xf>
    <xf borderId="0" fillId="0" fontId="12" numFmtId="2" xfId="0" applyAlignment="1" applyFont="1" applyNumberFormat="1">
      <alignment horizontal="left" vertical="center"/>
    </xf>
    <xf borderId="0" fillId="0" fontId="2" numFmtId="2" xfId="0" applyFont="1" applyNumberFormat="1"/>
    <xf borderId="51" fillId="0" fontId="2" numFmtId="0" xfId="0" applyBorder="1" applyFont="1"/>
    <xf borderId="0" fillId="0" fontId="6" numFmtId="0" xfId="0" applyAlignment="1" applyFont="1">
      <alignment vertical="center"/>
    </xf>
    <xf borderId="0" fillId="0" fontId="10" numFmtId="0" xfId="0" applyAlignment="1" applyFont="1">
      <alignment horizontal="center"/>
    </xf>
    <xf borderId="52" fillId="4" fontId="17" numFmtId="0" xfId="0" applyAlignment="1" applyBorder="1" applyFill="1" applyFont="1">
      <alignment horizontal="left" vertical="center"/>
    </xf>
    <xf borderId="53" fillId="0" fontId="9" numFmtId="0" xfId="0" applyBorder="1" applyFont="1"/>
    <xf borderId="54" fillId="0" fontId="9" numFmtId="0" xfId="0" applyBorder="1" applyFont="1"/>
    <xf borderId="31" fillId="4" fontId="17" numFmtId="0" xfId="0" applyAlignment="1" applyBorder="1" applyFont="1">
      <alignment vertical="center"/>
    </xf>
    <xf borderId="52" fillId="4" fontId="16" numFmtId="0" xfId="0" applyAlignment="1" applyBorder="1" applyFont="1">
      <alignment horizontal="left" vertical="center"/>
    </xf>
    <xf borderId="31" fillId="4" fontId="16" numFmtId="0" xfId="0" applyAlignment="1" applyBorder="1" applyFont="1">
      <alignment horizontal="center" vertical="center"/>
    </xf>
    <xf borderId="31" fillId="4" fontId="10" numFmtId="1" xfId="0" applyAlignment="1" applyBorder="1" applyFont="1" applyNumberFormat="1">
      <alignment horizontal="center"/>
    </xf>
    <xf borderId="1" fillId="0" fontId="7" numFmtId="49" xfId="0" applyAlignment="1" applyBorder="1" applyFont="1" applyNumberFormat="1">
      <alignment horizontal="center" shrinkToFit="0" vertical="center" wrapText="1"/>
    </xf>
    <xf borderId="2" fillId="0" fontId="7" numFmtId="49" xfId="0" applyAlignment="1" applyBorder="1" applyFont="1" applyNumberFormat="1">
      <alignment horizontal="center" shrinkToFit="0" vertical="center" wrapText="1"/>
    </xf>
    <xf borderId="3" fillId="0" fontId="7" numFmtId="4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8" fillId="0" fontId="10" numFmtId="164" xfId="0" applyAlignment="1" applyBorder="1" applyFont="1" applyNumberFormat="1">
      <alignment horizontal="center" vertical="center"/>
    </xf>
    <xf borderId="0" fillId="0" fontId="18" numFmtId="2" xfId="0" applyAlignment="1" applyFont="1" applyNumberFormat="1">
      <alignment horizontal="center" vertical="center"/>
    </xf>
    <xf borderId="1" fillId="0" fontId="10" numFmtId="164" xfId="0" applyAlignment="1" applyBorder="1" applyFont="1" applyNumberFormat="1">
      <alignment horizontal="center"/>
    </xf>
    <xf borderId="0" fillId="0" fontId="2" numFmtId="0" xfId="0" applyAlignment="1" applyFont="1">
      <alignment horizontal="right"/>
    </xf>
    <xf borderId="0" fillId="0" fontId="16" numFmtId="164" xfId="0" applyAlignment="1" applyFont="1" applyNumberFormat="1">
      <alignment horizontal="right" vertical="center"/>
    </xf>
    <xf borderId="0" fillId="0" fontId="16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16" numFmtId="1" xfId="0" applyAlignment="1" applyFont="1" applyNumberFormat="1">
      <alignment horizontal="left" vertical="center"/>
    </xf>
    <xf borderId="0" fillId="0" fontId="10" numFmtId="1" xfId="0" applyAlignment="1" applyFont="1" applyNumberFormat="1">
      <alignment horizontal="left" vertical="center"/>
    </xf>
    <xf borderId="0" fillId="0" fontId="16" numFmtId="0" xfId="0" applyAlignment="1" applyFont="1">
      <alignment horizontal="left" shrinkToFit="0" vertical="center" wrapText="1"/>
    </xf>
    <xf borderId="0" fillId="0" fontId="16" numFmtId="164" xfId="0" applyAlignment="1" applyFont="1" applyNumberFormat="1">
      <alignment horizontal="center" vertical="center"/>
    </xf>
    <xf borderId="0" fillId="0" fontId="10" numFmtId="0" xfId="0" applyAlignment="1" applyFont="1">
      <alignment horizontal="left" shrinkToFit="0" vertical="top" wrapText="1"/>
    </xf>
    <xf borderId="0" fillId="0" fontId="2" numFmtId="164" xfId="0" applyFont="1" applyNumberFormat="1"/>
    <xf borderId="0" fillId="0" fontId="2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16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0" fillId="0" fontId="2" numFmtId="49" xfId="0" applyFont="1" applyNumberFormat="1"/>
    <xf borderId="0" fillId="0" fontId="19" numFmtId="0" xfId="0" applyFont="1"/>
    <xf borderId="0" fillId="0" fontId="0" numFmtId="0" xfId="0" applyFont="1"/>
    <xf borderId="0" fillId="0" fontId="20" numFmtId="0" xfId="0" applyAlignment="1" applyFont="1">
      <alignment horizontal="center" vertical="center"/>
    </xf>
    <xf borderId="0" fillId="0" fontId="20" numFmtId="0" xfId="0" applyFont="1"/>
    <xf borderId="0" fillId="0" fontId="21" numFmtId="0" xfId="0" applyFont="1"/>
    <xf borderId="0" fillId="0" fontId="22" numFmtId="0" xfId="0" applyFont="1"/>
    <xf borderId="0" fillId="0" fontId="17" numFmtId="0" xfId="0" applyAlignment="1" applyFont="1">
      <alignment horizontal="left" vertical="center"/>
    </xf>
    <xf borderId="0" fillId="0" fontId="0" numFmtId="164" xfId="0" applyFont="1" applyNumberFormat="1"/>
    <xf borderId="0" fillId="0" fontId="0" numFmtId="1" xfId="0" applyFont="1" applyNumberFormat="1"/>
    <xf borderId="0" fillId="0" fontId="23" numFmtId="0" xfId="0" applyFont="1"/>
    <xf borderId="0" fillId="0" fontId="24" numFmtId="0" xfId="0" applyFont="1"/>
    <xf borderId="18" fillId="0" fontId="0" numFmtId="0" xfId="0" applyBorder="1" applyFont="1"/>
    <xf borderId="55" fillId="0" fontId="20" numFmtId="0" xfId="0" applyBorder="1" applyFont="1"/>
    <xf borderId="56" fillId="0" fontId="20" numFmtId="0" xfId="0" applyBorder="1" applyFont="1"/>
    <xf borderId="0" fillId="0" fontId="9" numFmtId="0" xfId="0" applyAlignment="1" applyFont="1">
      <alignment readingOrder="0"/>
    </xf>
    <xf borderId="0" fillId="0" fontId="25" numFmtId="0" xfId="0" applyAlignment="1" applyFont="1">
      <alignment readingOrder="0" vertical="bottom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8" numFmtId="0" xfId="0" applyFont="1"/>
    <xf borderId="0" fillId="0" fontId="29" numFmtId="0" xfId="0" applyFont="1"/>
    <xf borderId="0" fillId="0" fontId="30" numFmtId="0" xfId="0" applyAlignment="1" applyFont="1">
      <alignment readingOrder="0" vertical="bottom"/>
    </xf>
    <xf borderId="0" fillId="0" fontId="29" numFmtId="0" xfId="0" applyAlignment="1" applyFont="1">
      <alignment readingOrder="0"/>
    </xf>
    <xf borderId="0" fillId="0" fontId="26" numFmtId="0" xfId="0" applyFont="1"/>
    <xf borderId="0" fillId="0" fontId="3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26.78"/>
    <col customWidth="1" min="2" max="2" width="12.78"/>
    <col customWidth="1" min="3" max="3" width="19.33"/>
    <col customWidth="1" min="4" max="4" width="12.22"/>
    <col customWidth="1" min="5" max="5" width="13.67"/>
    <col customWidth="1" min="6" max="6" width="15.33"/>
    <col customWidth="1" min="7" max="7" width="11.33"/>
    <col customWidth="1" min="8" max="8" width="20.0"/>
    <col customWidth="1" min="9" max="9" width="17.33"/>
    <col customWidth="1" min="10" max="10" width="11.67"/>
    <col customWidth="1" min="11" max="11" width="15.67"/>
    <col customWidth="1" min="12" max="12" width="25.0"/>
    <col customWidth="1" min="13" max="13" width="14.44"/>
    <col customWidth="1" min="14" max="14" width="11.33"/>
    <col customWidth="1" min="15" max="15" width="14.22"/>
    <col customWidth="1" min="16" max="16" width="16.78"/>
    <col customWidth="1" min="17" max="17" width="20.0"/>
    <col customWidth="1" min="18" max="18" width="18.33"/>
    <col customWidth="1" min="19" max="19" width="14.0"/>
    <col customWidth="1" min="20" max="20" width="9.0"/>
    <col customWidth="1" min="21" max="21" width="3.0"/>
    <col customWidth="1" min="22" max="22" width="9.67"/>
    <col customWidth="1" min="23" max="23" width="11.22"/>
    <col customWidth="1" min="24" max="24" width="8.0"/>
    <col customWidth="1" min="25" max="52" width="10.67"/>
  </cols>
  <sheetData>
    <row r="1" ht="18.75" customHeight="1">
      <c r="A1" s="1"/>
      <c r="B1" s="1"/>
      <c r="C1" s="2" t="s">
        <v>0</v>
      </c>
      <c r="D1" s="3" t="s">
        <v>1</v>
      </c>
      <c r="E1" s="2"/>
      <c r="F1" s="2"/>
      <c r="G1" s="2"/>
      <c r="H1" s="2" t="s">
        <v>2</v>
      </c>
      <c r="I1" s="2"/>
      <c r="J1" s="2"/>
      <c r="K1" s="2"/>
      <c r="L1" s="2"/>
      <c r="M1" s="2"/>
      <c r="N1" s="2"/>
      <c r="O1" s="2"/>
      <c r="P1" s="2"/>
      <c r="Q1" s="2"/>
      <c r="R1" s="4"/>
      <c r="S1" s="4"/>
      <c r="T1" s="4"/>
      <c r="U1" s="2"/>
      <c r="V1" s="2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ht="24.0" customHeight="1">
      <c r="A2" s="4"/>
      <c r="B2" s="5"/>
      <c r="C2" s="6" t="s">
        <v>3</v>
      </c>
      <c r="G2" s="7"/>
      <c r="O2" s="8" t="s">
        <v>4</v>
      </c>
      <c r="P2" s="9"/>
      <c r="Q2" s="4"/>
      <c r="R2" s="9"/>
      <c r="S2" s="4"/>
      <c r="T2" s="4"/>
      <c r="U2" s="4"/>
      <c r="V2" s="4"/>
      <c r="W2" s="8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7.25" customHeight="1">
      <c r="A3" s="4"/>
      <c r="B3" s="10"/>
      <c r="C3" s="11" t="s">
        <v>5</v>
      </c>
      <c r="D3" s="12"/>
      <c r="E3" s="12"/>
      <c r="F3" s="12"/>
      <c r="G3" s="12"/>
      <c r="H3" s="12"/>
      <c r="I3" s="12"/>
      <c r="J3" s="13"/>
      <c r="K3" s="14" t="s">
        <v>6</v>
      </c>
      <c r="L3" s="12"/>
      <c r="M3" s="12"/>
      <c r="N3" s="13"/>
      <c r="O3" s="14" t="s">
        <v>7</v>
      </c>
      <c r="P3" s="12"/>
      <c r="Q3" s="12"/>
      <c r="R3" s="12"/>
      <c r="S3" s="12"/>
      <c r="T3" s="13"/>
      <c r="U3" s="15"/>
      <c r="V3" s="16" t="s">
        <v>8</v>
      </c>
      <c r="W3" s="17"/>
      <c r="X3" s="17"/>
      <c r="Y3" s="17"/>
      <c r="Z3" s="18"/>
      <c r="AA3" s="19" t="s">
        <v>9</v>
      </c>
      <c r="AB3" s="17"/>
      <c r="AC3" s="17"/>
      <c r="AD3" s="17"/>
      <c r="AE3" s="17"/>
      <c r="AF3" s="18"/>
      <c r="AG3" s="20"/>
      <c r="AH3" s="20"/>
      <c r="AI3" s="21"/>
      <c r="AJ3" s="22"/>
      <c r="AK3" s="22"/>
      <c r="AL3" s="23"/>
      <c r="AM3" s="24"/>
      <c r="AN3" s="25"/>
      <c r="AO3" s="26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ht="28.5" customHeight="1">
      <c r="A4" s="27"/>
      <c r="B4" s="28" t="s">
        <v>10</v>
      </c>
      <c r="C4" s="29" t="s">
        <v>11</v>
      </c>
      <c r="D4" s="30" t="s">
        <v>12</v>
      </c>
      <c r="E4" s="30" t="s">
        <v>13</v>
      </c>
      <c r="F4" s="30" t="s">
        <v>14</v>
      </c>
      <c r="G4" s="30" t="s">
        <v>15</v>
      </c>
      <c r="H4" s="30" t="s">
        <v>16</v>
      </c>
      <c r="I4" s="30" t="s">
        <v>17</v>
      </c>
      <c r="J4" s="31" t="s">
        <v>18</v>
      </c>
      <c r="K4" s="29" t="s">
        <v>19</v>
      </c>
      <c r="L4" s="30" t="s">
        <v>20</v>
      </c>
      <c r="M4" s="30" t="s">
        <v>21</v>
      </c>
      <c r="N4" s="31" t="s">
        <v>22</v>
      </c>
      <c r="O4" s="29" t="s">
        <v>19</v>
      </c>
      <c r="P4" s="30" t="s">
        <v>23</v>
      </c>
      <c r="Q4" s="30" t="s">
        <v>24</v>
      </c>
      <c r="R4" s="30" t="s">
        <v>25</v>
      </c>
      <c r="S4" s="30" t="s">
        <v>26</v>
      </c>
      <c r="T4" s="31" t="s">
        <v>27</v>
      </c>
      <c r="U4" s="32" t="s">
        <v>28</v>
      </c>
      <c r="V4" s="33" t="s">
        <v>29</v>
      </c>
      <c r="W4" s="34" t="s">
        <v>30</v>
      </c>
      <c r="X4" s="34" t="s">
        <v>31</v>
      </c>
      <c r="Y4" s="34" t="s">
        <v>32</v>
      </c>
      <c r="Z4" s="34" t="s">
        <v>33</v>
      </c>
      <c r="AA4" s="35" t="s">
        <v>34</v>
      </c>
      <c r="AB4" s="34" t="s">
        <v>35</v>
      </c>
      <c r="AC4" s="34" t="s">
        <v>30</v>
      </c>
      <c r="AD4" s="34" t="s">
        <v>31</v>
      </c>
      <c r="AE4" s="34" t="s">
        <v>36</v>
      </c>
      <c r="AF4" s="36" t="s">
        <v>22</v>
      </c>
      <c r="AG4" s="37"/>
      <c r="AH4" s="38"/>
      <c r="AI4" s="39"/>
      <c r="AJ4" s="40"/>
      <c r="AK4" s="41"/>
      <c r="AL4" s="42"/>
      <c r="AM4" s="43"/>
      <c r="AN4" s="44"/>
      <c r="AO4" s="44"/>
      <c r="AP4" s="44"/>
      <c r="AQ4" s="44"/>
      <c r="AR4" s="45"/>
      <c r="AS4" s="46"/>
      <c r="AT4" s="47"/>
      <c r="AU4" s="47"/>
      <c r="AV4" s="47"/>
      <c r="AW4" s="38"/>
      <c r="AX4" s="48"/>
      <c r="AY4" s="48"/>
      <c r="AZ4" s="48"/>
    </row>
    <row r="5" ht="34.5" customHeight="1">
      <c r="A5" s="27" t="s">
        <v>37</v>
      </c>
      <c r="B5" s="49">
        <v>1.0</v>
      </c>
      <c r="C5" s="50">
        <v>0.0</v>
      </c>
      <c r="D5" s="51">
        <v>50.0</v>
      </c>
      <c r="E5" s="52">
        <v>0.001</v>
      </c>
      <c r="F5" s="53"/>
      <c r="G5" s="51"/>
      <c r="H5" s="54">
        <v>0.0</v>
      </c>
      <c r="I5" s="54">
        <v>1.0</v>
      </c>
      <c r="J5" s="55">
        <v>400.0</v>
      </c>
      <c r="K5" s="56" t="s">
        <v>38</v>
      </c>
      <c r="L5" s="57" t="s">
        <v>39</v>
      </c>
      <c r="M5" s="52" t="s">
        <v>40</v>
      </c>
      <c r="N5" s="58" t="s">
        <v>41</v>
      </c>
      <c r="O5" s="50">
        <v>5000.0</v>
      </c>
      <c r="P5" s="59">
        <v>10000.0</v>
      </c>
      <c r="Q5" s="51">
        <v>0.02</v>
      </c>
      <c r="R5" s="59">
        <v>40.0</v>
      </c>
      <c r="S5" s="59">
        <v>6500.0</v>
      </c>
      <c r="T5" s="60">
        <v>60.0</v>
      </c>
      <c r="U5" s="49">
        <v>1.0</v>
      </c>
      <c r="V5" s="61">
        <f t="shared" ref="V5:V7" si="1">T5*0.75</f>
        <v>45</v>
      </c>
      <c r="W5" s="62">
        <f t="shared" ref="W5:W7" si="2">V5/5</f>
        <v>9</v>
      </c>
      <c r="X5" s="63">
        <f t="shared" ref="X5:X7" si="3">V5-W5-Y5-Z5</f>
        <v>35.7</v>
      </c>
      <c r="Y5" s="64">
        <f t="shared" ref="Y5:Y7" si="4">(T5)*(C5)/(O5)</f>
        <v>0</v>
      </c>
      <c r="Z5" s="64">
        <f t="shared" ref="Z5:Z7" si="5">T5*D5/P5</f>
        <v>0.3</v>
      </c>
      <c r="AA5" s="65">
        <f t="shared" ref="AA5:AA7" si="6">T5*0.25</f>
        <v>15</v>
      </c>
      <c r="AB5" s="64">
        <f t="shared" ref="AB5:AB7" si="7">(T5)*I5/R5</f>
        <v>1.5</v>
      </c>
      <c r="AC5" s="63">
        <f t="shared" ref="AC5:AC7" si="8">(AA5)/5</f>
        <v>3</v>
      </c>
      <c r="AD5" s="64">
        <f t="shared" ref="AD5:AD7" si="9">(AA5)-AC5-AF5-AB5-AE5</f>
        <v>3.807692308</v>
      </c>
      <c r="AE5" s="66">
        <f t="shared" ref="AE5:AE7" si="10">T5*E5/Q5</f>
        <v>3</v>
      </c>
      <c r="AF5" s="67">
        <f t="shared" ref="AF5:AF7" si="11">T5*J5/S5</f>
        <v>3.692307692</v>
      </c>
      <c r="AG5" s="68"/>
      <c r="AH5" s="69"/>
      <c r="AI5" s="70"/>
      <c r="AJ5" s="71"/>
      <c r="AK5" s="72"/>
      <c r="AL5" s="73"/>
      <c r="AM5" s="74"/>
      <c r="AN5" s="75"/>
      <c r="AO5" s="76"/>
      <c r="AP5" s="71"/>
      <c r="AQ5" s="70"/>
      <c r="AR5" s="77"/>
      <c r="AS5" s="78"/>
      <c r="AT5" s="78"/>
      <c r="AU5" s="79"/>
      <c r="AV5" s="78"/>
      <c r="AW5" s="69"/>
      <c r="AX5" s="75"/>
      <c r="AY5" s="80"/>
      <c r="AZ5" s="80"/>
    </row>
    <row r="6" ht="34.5" customHeight="1">
      <c r="A6" s="81" t="s">
        <v>42</v>
      </c>
      <c r="B6" s="82">
        <v>2.0</v>
      </c>
      <c r="C6" s="83">
        <v>50.0</v>
      </c>
      <c r="D6" s="84">
        <v>50.0</v>
      </c>
      <c r="E6" s="85">
        <v>0.0</v>
      </c>
      <c r="F6" s="86"/>
      <c r="G6" s="84"/>
      <c r="H6" s="85">
        <v>0.0</v>
      </c>
      <c r="I6" s="85">
        <v>1.0</v>
      </c>
      <c r="J6" s="87">
        <v>400.0</v>
      </c>
      <c r="K6" s="88" t="s">
        <v>43</v>
      </c>
      <c r="L6" s="89" t="s">
        <v>39</v>
      </c>
      <c r="M6" s="90" t="s">
        <v>38</v>
      </c>
      <c r="N6" s="91" t="s">
        <v>41</v>
      </c>
      <c r="O6" s="50">
        <v>5000.0</v>
      </c>
      <c r="P6" s="92">
        <v>10000.0</v>
      </c>
      <c r="Q6" s="84">
        <v>0.02</v>
      </c>
      <c r="R6" s="84">
        <v>40.0</v>
      </c>
      <c r="S6" s="84">
        <v>6500.0</v>
      </c>
      <c r="T6" s="93">
        <v>60.0</v>
      </c>
      <c r="U6" s="82">
        <v>2.0</v>
      </c>
      <c r="V6" s="94">
        <f t="shared" si="1"/>
        <v>45</v>
      </c>
      <c r="W6" s="95">
        <f t="shared" si="2"/>
        <v>9</v>
      </c>
      <c r="X6" s="96">
        <f t="shared" si="3"/>
        <v>35.1</v>
      </c>
      <c r="Y6" s="97">
        <f t="shared" si="4"/>
        <v>0.6</v>
      </c>
      <c r="Z6" s="97">
        <f t="shared" si="5"/>
        <v>0.3</v>
      </c>
      <c r="AA6" s="98">
        <f t="shared" si="6"/>
        <v>15</v>
      </c>
      <c r="AB6" s="97">
        <f t="shared" si="7"/>
        <v>1.5</v>
      </c>
      <c r="AC6" s="96">
        <f t="shared" si="8"/>
        <v>3</v>
      </c>
      <c r="AD6" s="97">
        <f t="shared" si="9"/>
        <v>6.807692308</v>
      </c>
      <c r="AE6" s="99">
        <f t="shared" si="10"/>
        <v>0</v>
      </c>
      <c r="AF6" s="100">
        <f t="shared" si="11"/>
        <v>3.692307692</v>
      </c>
      <c r="AG6" s="101"/>
      <c r="AH6" s="102"/>
      <c r="AI6" s="103"/>
      <c r="AJ6" s="104"/>
      <c r="AK6" s="105"/>
      <c r="AL6" s="106"/>
      <c r="AM6" s="107"/>
      <c r="AN6" s="108"/>
      <c r="AO6" s="109"/>
      <c r="AP6" s="104"/>
      <c r="AQ6" s="103"/>
      <c r="AR6" s="110"/>
      <c r="AS6" s="111"/>
      <c r="AT6" s="111"/>
      <c r="AU6" s="112"/>
      <c r="AV6" s="111"/>
      <c r="AW6" s="102"/>
      <c r="AX6" s="108"/>
      <c r="AY6" s="113"/>
      <c r="AZ6" s="113"/>
    </row>
    <row r="7" ht="34.5" customHeight="1">
      <c r="A7" s="114"/>
      <c r="B7" s="115">
        <v>3.0</v>
      </c>
      <c r="C7" s="116">
        <v>50.0</v>
      </c>
      <c r="D7" s="51">
        <v>50.0</v>
      </c>
      <c r="E7" s="52">
        <v>0.001</v>
      </c>
      <c r="F7" s="117"/>
      <c r="G7" s="51"/>
      <c r="H7" s="52">
        <v>0.0</v>
      </c>
      <c r="I7" s="52">
        <v>1.0</v>
      </c>
      <c r="J7" s="118">
        <v>400.0</v>
      </c>
      <c r="K7" s="119" t="s">
        <v>43</v>
      </c>
      <c r="L7" s="57" t="s">
        <v>39</v>
      </c>
      <c r="M7" s="52" t="s">
        <v>40</v>
      </c>
      <c r="N7" s="120" t="s">
        <v>41</v>
      </c>
      <c r="O7" s="50">
        <v>5000.0</v>
      </c>
      <c r="P7" s="59">
        <v>10000.0</v>
      </c>
      <c r="Q7" s="51">
        <v>0.02</v>
      </c>
      <c r="R7" s="51">
        <v>40.0</v>
      </c>
      <c r="S7" s="51">
        <v>6500.0</v>
      </c>
      <c r="T7" s="121">
        <v>60.0</v>
      </c>
      <c r="U7" s="115">
        <v>3.0</v>
      </c>
      <c r="V7" s="122">
        <f t="shared" si="1"/>
        <v>45</v>
      </c>
      <c r="W7" s="123">
        <f t="shared" si="2"/>
        <v>9</v>
      </c>
      <c r="X7" s="124">
        <f t="shared" si="3"/>
        <v>35.1</v>
      </c>
      <c r="Y7" s="125">
        <f t="shared" si="4"/>
        <v>0.6</v>
      </c>
      <c r="Z7" s="125">
        <f t="shared" si="5"/>
        <v>0.3</v>
      </c>
      <c r="AA7" s="126">
        <f t="shared" si="6"/>
        <v>15</v>
      </c>
      <c r="AB7" s="125">
        <f t="shared" si="7"/>
        <v>1.5</v>
      </c>
      <c r="AC7" s="124">
        <f t="shared" si="8"/>
        <v>3</v>
      </c>
      <c r="AD7" s="125">
        <f t="shared" si="9"/>
        <v>3.807692308</v>
      </c>
      <c r="AE7" s="127">
        <f t="shared" si="10"/>
        <v>3</v>
      </c>
      <c r="AF7" s="128">
        <f t="shared" si="11"/>
        <v>3.692307692</v>
      </c>
      <c r="AG7" s="129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</row>
    <row r="8" ht="34.5" customHeight="1">
      <c r="A8" s="114"/>
      <c r="B8" s="115"/>
      <c r="C8" s="116"/>
      <c r="D8" s="51"/>
      <c r="E8" s="52"/>
      <c r="F8" s="117"/>
      <c r="G8" s="51"/>
      <c r="H8" s="52"/>
      <c r="I8" s="52"/>
      <c r="J8" s="118"/>
      <c r="K8" s="119"/>
      <c r="L8" s="57"/>
      <c r="M8" s="52"/>
      <c r="N8" s="120"/>
      <c r="O8" s="50"/>
      <c r="P8" s="59"/>
      <c r="Q8" s="51"/>
      <c r="R8" s="51"/>
      <c r="S8" s="51"/>
      <c r="T8" s="121"/>
      <c r="U8" s="115"/>
      <c r="V8" s="122"/>
      <c r="W8" s="123"/>
      <c r="X8" s="124"/>
      <c r="Y8" s="125"/>
      <c r="Z8" s="125"/>
      <c r="AA8" s="126"/>
      <c r="AB8" s="125"/>
      <c r="AC8" s="124"/>
      <c r="AD8" s="125"/>
      <c r="AE8" s="127"/>
      <c r="AF8" s="128"/>
      <c r="AG8" s="129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</row>
    <row r="9" ht="34.5" customHeight="1">
      <c r="A9" s="114"/>
      <c r="B9" s="115"/>
      <c r="C9" s="116"/>
      <c r="D9" s="51"/>
      <c r="E9" s="52"/>
      <c r="F9" s="117"/>
      <c r="G9" s="51"/>
      <c r="H9" s="52"/>
      <c r="I9" s="52"/>
      <c r="J9" s="118"/>
      <c r="K9" s="119"/>
      <c r="L9" s="57"/>
      <c r="M9" s="52"/>
      <c r="N9" s="120"/>
      <c r="O9" s="50"/>
      <c r="P9" s="59"/>
      <c r="Q9" s="51"/>
      <c r="R9" s="51"/>
      <c r="S9" s="51"/>
      <c r="T9" s="121"/>
      <c r="U9" s="115"/>
      <c r="V9" s="122"/>
      <c r="W9" s="123"/>
      <c r="X9" s="124"/>
      <c r="Y9" s="125"/>
      <c r="Z9" s="125"/>
      <c r="AA9" s="126"/>
      <c r="AB9" s="125"/>
      <c r="AC9" s="124"/>
      <c r="AD9" s="125"/>
      <c r="AE9" s="127"/>
      <c r="AF9" s="128"/>
      <c r="AG9" s="129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</row>
    <row r="10" ht="34.5" customHeight="1">
      <c r="A10" s="114"/>
      <c r="B10" s="131"/>
      <c r="C10" s="132"/>
      <c r="D10" s="133"/>
      <c r="E10" s="134"/>
      <c r="F10" s="135"/>
      <c r="G10" s="133"/>
      <c r="H10" s="134"/>
      <c r="I10" s="134"/>
      <c r="J10" s="136"/>
      <c r="K10" s="137"/>
      <c r="L10" s="138"/>
      <c r="M10" s="134"/>
      <c r="N10" s="139"/>
      <c r="O10" s="132"/>
      <c r="P10" s="133"/>
      <c r="Q10" s="133"/>
      <c r="R10" s="133"/>
      <c r="S10" s="133"/>
      <c r="T10" s="140"/>
      <c r="U10" s="131"/>
      <c r="V10" s="141"/>
      <c r="W10" s="142"/>
      <c r="X10" s="143"/>
      <c r="Y10" s="144"/>
      <c r="Z10" s="144"/>
      <c r="AA10" s="145"/>
      <c r="AB10" s="144"/>
      <c r="AC10" s="143"/>
      <c r="AD10" s="144"/>
      <c r="AE10" s="146"/>
      <c r="AF10" s="147"/>
      <c r="AG10" s="129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</row>
    <row r="11" ht="15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148"/>
      <c r="M11" s="4"/>
      <c r="N11" s="4"/>
      <c r="O11" s="4"/>
      <c r="P11" s="59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ht="16.5" customHeight="1">
      <c r="A12" s="4"/>
      <c r="B12" s="4"/>
      <c r="C12" s="4"/>
      <c r="D12" s="4"/>
      <c r="E12" s="4"/>
      <c r="F12" s="149"/>
      <c r="G12" s="150"/>
      <c r="H12" s="151"/>
      <c r="I12" s="4"/>
      <c r="J12" s="152"/>
      <c r="K12" s="153"/>
      <c r="L12" s="51"/>
      <c r="M12" s="153"/>
      <c r="N12" s="154"/>
      <c r="O12" s="155" t="s">
        <v>44</v>
      </c>
      <c r="P12" s="155" t="s">
        <v>45</v>
      </c>
      <c r="Q12" s="153"/>
      <c r="R12" s="156"/>
      <c r="S12" s="157"/>
      <c r="T12" s="158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129"/>
    </row>
    <row r="13" ht="16.5" customHeight="1">
      <c r="A13" s="4"/>
      <c r="B13" s="4"/>
      <c r="C13" s="4"/>
      <c r="D13" s="4"/>
      <c r="E13" s="4"/>
      <c r="F13" s="149"/>
      <c r="G13" s="8"/>
      <c r="H13" s="159"/>
      <c r="I13" s="4"/>
      <c r="J13" s="152"/>
      <c r="K13" s="153"/>
      <c r="L13" s="153"/>
      <c r="M13" s="153"/>
      <c r="N13" s="154"/>
      <c r="O13" s="160"/>
      <c r="P13" s="160"/>
      <c r="Q13" s="153"/>
      <c r="R13" s="156"/>
      <c r="S13" s="157"/>
      <c r="T13" s="158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129"/>
    </row>
    <row r="14" ht="16.5" customHeight="1">
      <c r="A14" s="4"/>
      <c r="B14" s="4"/>
      <c r="C14" s="4"/>
      <c r="D14" s="4"/>
      <c r="E14" s="4"/>
      <c r="F14" s="4"/>
      <c r="G14" s="150"/>
      <c r="H14" s="161"/>
      <c r="I14" s="130"/>
      <c r="J14" s="162"/>
      <c r="K14" s="153"/>
      <c r="L14" s="153"/>
      <c r="M14" s="153"/>
      <c r="N14" s="154"/>
      <c r="O14" s="160"/>
      <c r="P14" s="160"/>
      <c r="Q14" s="153"/>
      <c r="R14" s="156"/>
      <c r="S14" s="157"/>
      <c r="T14" s="158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63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129"/>
    </row>
    <row r="15" ht="15.0" customHeight="1">
      <c r="A15" s="4"/>
      <c r="B15" s="4"/>
      <c r="C15" s="4"/>
      <c r="D15" s="4"/>
      <c r="E15" s="4"/>
      <c r="F15" s="4"/>
      <c r="G15" s="4"/>
      <c r="H15" s="4"/>
      <c r="I15" s="4" t="s">
        <v>46</v>
      </c>
      <c r="J15" s="4"/>
      <c r="K15" s="4"/>
      <c r="L15" s="4"/>
      <c r="M15" s="4"/>
      <c r="N15" s="4"/>
      <c r="O15" s="4"/>
      <c r="P15" s="4"/>
      <c r="Q15" s="153"/>
      <c r="R15" s="4"/>
      <c r="S15" s="163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ht="15.0" customHeight="1">
      <c r="A16" s="4"/>
      <c r="B16" s="4"/>
      <c r="C16" s="4"/>
      <c r="D16" s="4"/>
      <c r="E16" s="4"/>
      <c r="F16" s="4"/>
      <c r="G16" s="164"/>
      <c r="H16" s="4"/>
      <c r="I16" s="4"/>
      <c r="J16" s="4"/>
      <c r="K16" s="4"/>
      <c r="L16" s="4"/>
      <c r="M16" s="4"/>
      <c r="N16" s="4" t="s">
        <v>47</v>
      </c>
      <c r="O16" s="4"/>
      <c r="P16" s="4"/>
      <c r="Q16" s="153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ht="15.0" customHeight="1">
      <c r="A17" s="4"/>
      <c r="B17" s="165" t="s">
        <v>48</v>
      </c>
      <c r="C17" s="153"/>
      <c r="D17" s="153"/>
      <c r="E17" s="27"/>
      <c r="F17" s="27"/>
      <c r="G17" s="150"/>
      <c r="H17" s="150"/>
      <c r="I17" s="165" t="s">
        <v>49</v>
      </c>
      <c r="J17" s="4"/>
      <c r="K17" s="166"/>
      <c r="L17" s="154"/>
      <c r="M17" s="160"/>
      <c r="N17" s="4"/>
      <c r="O17" s="4"/>
      <c r="P17" s="4"/>
      <c r="Q17" s="153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ht="15.0" customHeight="1">
      <c r="A18" s="4"/>
      <c r="B18" s="167" t="s">
        <v>50</v>
      </c>
      <c r="C18" s="168"/>
      <c r="D18" s="168"/>
      <c r="E18" s="168"/>
      <c r="F18" s="169"/>
      <c r="G18" s="170"/>
      <c r="H18" s="4"/>
      <c r="I18" s="171" t="s">
        <v>51</v>
      </c>
      <c r="J18" s="168"/>
      <c r="K18" s="169"/>
      <c r="L18" s="172"/>
      <c r="M18" s="17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ht="31.5" customHeight="1">
      <c r="A19" s="4"/>
      <c r="B19" s="174" t="s">
        <v>52</v>
      </c>
      <c r="C19" s="175" t="s">
        <v>53</v>
      </c>
      <c r="D19" s="175" t="s">
        <v>54</v>
      </c>
      <c r="E19" s="176" t="s">
        <v>55</v>
      </c>
      <c r="F19" s="150" t="s">
        <v>56</v>
      </c>
      <c r="G19" s="4"/>
      <c r="H19" s="4"/>
      <c r="I19" s="174" t="s">
        <v>30</v>
      </c>
      <c r="J19" s="175" t="s">
        <v>53</v>
      </c>
      <c r="K19" s="175" t="s">
        <v>35</v>
      </c>
      <c r="L19" s="176" t="s">
        <v>22</v>
      </c>
      <c r="M19" s="177" t="s">
        <v>57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ht="15.0" customHeight="1">
      <c r="A20" s="4" t="s">
        <v>58</v>
      </c>
      <c r="B20" s="178">
        <f t="shared" ref="B20:E20" si="12">SUM(W6:W10)*1.4</f>
        <v>25.2</v>
      </c>
      <c r="C20" s="178">
        <f t="shared" si="12"/>
        <v>98.28</v>
      </c>
      <c r="D20" s="178">
        <f t="shared" si="12"/>
        <v>1.68</v>
      </c>
      <c r="E20" s="178">
        <f t="shared" si="12"/>
        <v>0.84</v>
      </c>
      <c r="F20" s="179">
        <f>SUM(B20:E20)</f>
        <v>126</v>
      </c>
      <c r="G20" s="4"/>
      <c r="H20" s="4"/>
      <c r="I20" s="180">
        <f t="shared" ref="I20:L20" si="13">SUM(AC7:AC10)*96*1.15</f>
        <v>331.2</v>
      </c>
      <c r="J20" s="180">
        <f t="shared" si="13"/>
        <v>420.3692308</v>
      </c>
      <c r="K20" s="180">
        <f t="shared" si="13"/>
        <v>331.2</v>
      </c>
      <c r="L20" s="180">
        <f t="shared" si="13"/>
        <v>407.6307692</v>
      </c>
      <c r="M20" s="179">
        <f>SUM(I20:L20)</f>
        <v>1490.4</v>
      </c>
      <c r="N20" s="4"/>
      <c r="O20" s="4"/>
      <c r="P20" s="4"/>
      <c r="Q20" s="4"/>
      <c r="R20" s="4"/>
      <c r="S20" s="4"/>
      <c r="T20" s="4"/>
      <c r="U20" s="15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ht="15.0" customHeight="1">
      <c r="A21" s="4" t="s">
        <v>59</v>
      </c>
      <c r="B21" s="181">
        <f t="shared" ref="B21:E21" si="14">B20*210</f>
        <v>5292</v>
      </c>
      <c r="C21" s="181">
        <f t="shared" si="14"/>
        <v>20638.8</v>
      </c>
      <c r="D21" s="181">
        <f t="shared" si="14"/>
        <v>352.8</v>
      </c>
      <c r="E21" s="181">
        <f t="shared" si="14"/>
        <v>176.4</v>
      </c>
      <c r="F21" s="181"/>
      <c r="G21" s="179"/>
      <c r="H21" s="4"/>
      <c r="I21" s="182"/>
      <c r="J21" s="155"/>
      <c r="K21" s="154"/>
      <c r="L21" s="183"/>
      <c r="M21" s="184"/>
      <c r="N21" s="4"/>
      <c r="O21" s="4"/>
      <c r="P21" s="4"/>
      <c r="Q21" s="4"/>
      <c r="R21" s="4"/>
      <c r="S21" s="158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ht="15.0" customHeight="1">
      <c r="A22" s="4" t="s">
        <v>60</v>
      </c>
      <c r="B22" s="4">
        <f t="shared" ref="B22:F22" si="15">B20*48</f>
        <v>1209.6</v>
      </c>
      <c r="C22" s="4">
        <f t="shared" si="15"/>
        <v>4717.44</v>
      </c>
      <c r="D22" s="4">
        <f t="shared" si="15"/>
        <v>80.64</v>
      </c>
      <c r="E22" s="4">
        <f t="shared" si="15"/>
        <v>40.32</v>
      </c>
      <c r="F22" s="4">
        <f t="shared" si="15"/>
        <v>6048</v>
      </c>
      <c r="G22" s="4"/>
      <c r="H22" s="4"/>
      <c r="I22" s="185"/>
      <c r="J22" s="166"/>
      <c r="K22" s="153"/>
      <c r="L22" s="160"/>
      <c r="M22" s="4"/>
      <c r="N22" s="4"/>
      <c r="O22" s="4"/>
      <c r="P22" s="4"/>
      <c r="Q22" s="4"/>
      <c r="R22" s="4"/>
      <c r="S22" s="158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ht="15.0" customHeight="1">
      <c r="A23" s="4"/>
      <c r="B23" s="4" t="s">
        <v>61</v>
      </c>
      <c r="C23" s="181"/>
      <c r="D23" s="4"/>
      <c r="E23" s="4"/>
      <c r="F23" s="149"/>
      <c r="G23" s="4"/>
      <c r="H23" s="4"/>
      <c r="I23" s="186" t="s">
        <v>62</v>
      </c>
      <c r="J23" s="166"/>
      <c r="K23" s="154"/>
      <c r="L23" s="160"/>
      <c r="M23" s="4"/>
      <c r="N23" s="4"/>
      <c r="O23" s="4"/>
      <c r="P23" s="4"/>
      <c r="Q23" s="4"/>
      <c r="R23" s="4"/>
      <c r="S23" s="158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ht="15.0" customHeight="1">
      <c r="A24" s="4"/>
      <c r="B24" s="4" t="s">
        <v>63</v>
      </c>
      <c r="C24" s="4"/>
      <c r="D24" s="4"/>
      <c r="E24" s="4"/>
      <c r="F24" s="149"/>
      <c r="G24" s="4"/>
      <c r="H24" s="4"/>
      <c r="I24" s="165"/>
      <c r="J24" s="166"/>
      <c r="K24" s="153"/>
      <c r="L24" s="160"/>
      <c r="M24" s="4"/>
      <c r="N24" s="4" t="s">
        <v>47</v>
      </c>
      <c r="O24" s="4"/>
      <c r="P24" s="4"/>
      <c r="Q24" s="153"/>
      <c r="R24" s="4"/>
      <c r="S24" s="158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ht="15.0" customHeight="1">
      <c r="A25" s="4"/>
      <c r="B25" s="4"/>
      <c r="C25" s="4"/>
      <c r="D25" s="177"/>
      <c r="E25" s="4"/>
      <c r="F25" s="177"/>
      <c r="G25" s="4"/>
      <c r="H25" s="4"/>
      <c r="I25" s="165" t="s">
        <v>64</v>
      </c>
      <c r="J25" s="187"/>
      <c r="K25" s="187"/>
      <c r="L25" s="187"/>
      <c r="M25" s="187"/>
      <c r="N25" s="4"/>
      <c r="O25" s="4"/>
      <c r="P25" s="4"/>
      <c r="Q25" s="153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ht="15.0" customHeight="1">
      <c r="A26" s="4"/>
      <c r="B26" s="165" t="s">
        <v>65</v>
      </c>
      <c r="C26" s="4"/>
      <c r="D26" s="188"/>
      <c r="E26" s="4"/>
      <c r="F26" s="188"/>
      <c r="G26" s="4"/>
      <c r="H26" s="4"/>
      <c r="I26" s="189" t="s">
        <v>66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ht="18.0" customHeight="1">
      <c r="A27" s="4"/>
      <c r="B27" s="170" t="s">
        <v>67</v>
      </c>
      <c r="C27" s="170"/>
      <c r="D27" s="170"/>
      <c r="E27" s="170" t="s">
        <v>68</v>
      </c>
      <c r="F27" s="170"/>
      <c r="G27" s="170" t="s">
        <v>68</v>
      </c>
      <c r="H27" s="4"/>
      <c r="I27" s="4" t="s">
        <v>69</v>
      </c>
      <c r="J27" s="166"/>
      <c r="K27" s="153"/>
      <c r="L27" s="160"/>
      <c r="M27" s="4"/>
      <c r="N27" s="163"/>
      <c r="O27" s="4"/>
      <c r="P27" s="4"/>
      <c r="Q27" s="4"/>
      <c r="R27" s="4"/>
      <c r="S27" s="11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ht="15.75" customHeight="1">
      <c r="A28" s="4"/>
      <c r="B28" s="174" t="s">
        <v>52</v>
      </c>
      <c r="C28" s="175" t="s">
        <v>53</v>
      </c>
      <c r="D28" s="175" t="s">
        <v>54</v>
      </c>
      <c r="E28" s="176" t="s">
        <v>55</v>
      </c>
      <c r="F28" s="150" t="s">
        <v>56</v>
      </c>
      <c r="G28" s="4"/>
      <c r="H28" s="4"/>
      <c r="I28" s="4"/>
      <c r="J28" s="4"/>
      <c r="K28" s="4"/>
      <c r="L28" s="4"/>
      <c r="M28" s="187"/>
      <c r="N28" s="190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ht="15.0" customHeight="1">
      <c r="A29" s="4"/>
      <c r="B29" s="178">
        <f t="shared" ref="B29:E29" si="16">SUM(W5)*1.4</f>
        <v>12.6</v>
      </c>
      <c r="C29" s="178">
        <f t="shared" si="16"/>
        <v>49.98</v>
      </c>
      <c r="D29" s="178">
        <f t="shared" si="16"/>
        <v>0</v>
      </c>
      <c r="E29" s="178">
        <f t="shared" si="16"/>
        <v>0.42</v>
      </c>
      <c r="F29" s="179">
        <f>SUM(B29:E29)</f>
        <v>63</v>
      </c>
      <c r="G29" s="4"/>
      <c r="H29" s="4"/>
      <c r="I29" s="8" t="s">
        <v>70</v>
      </c>
      <c r="J29" s="187"/>
      <c r="K29" s="187"/>
      <c r="L29" s="187"/>
      <c r="M29" s="18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ht="15.0" customHeight="1">
      <c r="A30" s="4"/>
      <c r="B30" s="8"/>
      <c r="C30" s="8"/>
      <c r="D30" s="8"/>
      <c r="E30" s="8"/>
      <c r="F30" s="4"/>
      <c r="G30" s="149"/>
      <c r="H30" s="4"/>
      <c r="I30" s="191" t="s">
        <v>71</v>
      </c>
      <c r="J30" s="166"/>
      <c r="K30" s="153"/>
      <c r="L30" s="16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ht="15.0" customHeight="1">
      <c r="A31" s="4"/>
      <c r="B31" s="4" t="s">
        <v>72</v>
      </c>
      <c r="C31" s="4"/>
      <c r="D31" s="4"/>
      <c r="E31" s="4"/>
      <c r="F31" s="4"/>
      <c r="G31" s="149"/>
      <c r="H31" s="192"/>
      <c r="I31" s="4" t="s">
        <v>73</v>
      </c>
      <c r="J31" s="193"/>
      <c r="K31" s="193"/>
      <c r="L31" s="193"/>
      <c r="M31" s="18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ht="15.0" customHeight="1">
      <c r="A32" s="4"/>
      <c r="B32" s="4"/>
      <c r="C32" s="4"/>
      <c r="D32" s="4"/>
      <c r="E32" s="4"/>
      <c r="F32" s="4"/>
      <c r="G32" s="149"/>
      <c r="H32" s="4"/>
      <c r="I32" s="4" t="s">
        <v>74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ht="15.0" customHeight="1">
      <c r="A33" s="4"/>
      <c r="B33" s="4"/>
      <c r="C33" s="4"/>
      <c r="D33" s="4"/>
      <c r="E33" s="4"/>
      <c r="F33" s="4"/>
      <c r="G33" s="149"/>
      <c r="H33" s="4"/>
      <c r="I33" s="194" t="s">
        <v>75</v>
      </c>
      <c r="J33" s="4"/>
      <c r="K33" s="4"/>
      <c r="L33" s="4"/>
      <c r="M33" s="4"/>
      <c r="N33" s="4"/>
      <c r="O33" s="4"/>
      <c r="P33" s="158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ht="15.0" customHeight="1">
      <c r="A34" s="4"/>
      <c r="B34" s="4"/>
      <c r="C34" s="4"/>
      <c r="D34" s="4"/>
      <c r="E34" s="4"/>
      <c r="F34" s="4"/>
      <c r="G34" s="4"/>
      <c r="H34" s="4"/>
      <c r="I34" s="4"/>
      <c r="J34" s="19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ht="15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158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ht="15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ht="15.0" customHeight="1">
      <c r="A37" s="4"/>
      <c r="B37" s="4"/>
      <c r="C37" s="4"/>
      <c r="D37" s="19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ht="15.0" customHeight="1">
      <c r="A38" s="4"/>
      <c r="B38" s="8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ht="15.0" customHeight="1">
      <c r="A39" s="4"/>
      <c r="B39" s="197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ht="15.0" customHeight="1">
      <c r="A40" s="4"/>
      <c r="B40" s="199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ht="15.0" customHeight="1">
      <c r="A41" s="4"/>
      <c r="B41" s="199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ht="15.0" customHeight="1">
      <c r="A42" s="4"/>
      <c r="B42" s="199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ht="15.0" customHeight="1">
      <c r="A43" s="4"/>
      <c r="B43" s="199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ht="15.0" customHeight="1">
      <c r="A44" s="4"/>
      <c r="B44" s="199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ht="15.0" customHeight="1">
      <c r="A45" s="4"/>
      <c r="B45" s="199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ht="15.0" customHeight="1">
      <c r="A46" s="4"/>
      <c r="B46" s="199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ht="15.0" customHeight="1">
      <c r="A47" s="4"/>
      <c r="B47" s="199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ht="15.0" customHeight="1">
      <c r="A48" s="4"/>
      <c r="B48" s="4"/>
      <c r="C48" s="4"/>
      <c r="D48" s="4"/>
      <c r="E48" s="149"/>
      <c r="F48" s="149"/>
      <c r="G48" s="149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ht="15.0" customHeight="1">
      <c r="A49" s="4"/>
      <c r="B49" s="4"/>
      <c r="C49" s="4"/>
      <c r="D49" s="4"/>
      <c r="E49" s="149"/>
      <c r="F49" s="149"/>
      <c r="G49" s="149"/>
      <c r="H49" s="202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ht="15.0" customHeight="1">
      <c r="A50" s="4"/>
      <c r="B50" s="197"/>
      <c r="C50" s="197"/>
      <c r="D50" s="197"/>
      <c r="E50" s="197"/>
      <c r="F50" s="203"/>
      <c r="G50" s="203"/>
      <c r="H50" s="204"/>
      <c r="I50" s="203"/>
      <c r="J50" s="203"/>
      <c r="K50" s="203"/>
      <c r="L50" s="203"/>
      <c r="M50" s="197"/>
      <c r="N50" s="1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ht="15.0" customHeight="1">
      <c r="A51" s="4"/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ht="15.0" customHeight="1">
      <c r="A52" s="4"/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ht="15.0" customHeight="1">
      <c r="A53" s="4"/>
      <c r="B53" s="197"/>
      <c r="C53" s="197"/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ht="15.0" customHeight="1">
      <c r="A54" s="4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ht="15.0" customHeight="1">
      <c r="A55" s="4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ht="15.0" customHeight="1">
      <c r="A56" s="4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ht="15.0" customHeight="1">
      <c r="A57" s="4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ht="15.0" customHeight="1">
      <c r="A58" s="4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ht="15.0" customHeight="1">
      <c r="A59" s="4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ht="15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ht="15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ht="15.0" customHeight="1">
      <c r="A62" s="4"/>
      <c r="B62" s="197"/>
      <c r="C62" s="197"/>
      <c r="D62" s="197"/>
      <c r="E62" s="197"/>
      <c r="F62" s="19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ht="15.0" customHeight="1">
      <c r="A63" s="4"/>
      <c r="B63" s="197"/>
      <c r="C63" s="197"/>
      <c r="D63" s="197"/>
      <c r="E63" s="197"/>
      <c r="F63" s="20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ht="15.0" customHeight="1">
      <c r="A64" s="4"/>
      <c r="B64" s="197"/>
      <c r="C64" s="197"/>
      <c r="D64" s="197"/>
      <c r="E64" s="197"/>
      <c r="F64" s="19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ht="15.0" customHeight="1">
      <c r="A65" s="4"/>
      <c r="B65" s="197"/>
      <c r="C65" s="197"/>
      <c r="D65" s="197"/>
      <c r="E65" s="197"/>
      <c r="F65" s="19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ht="15.0" customHeight="1">
      <c r="A66" s="4"/>
      <c r="B66" s="197"/>
      <c r="C66" s="197"/>
      <c r="D66" s="197"/>
      <c r="E66" s="197"/>
      <c r="F66" s="19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ht="15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ht="15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ht="15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ht="15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ht="15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ht="15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ht="15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ht="15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ht="15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ht="15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ht="15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ht="15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ht="15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ht="15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ht="15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ht="15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ht="15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ht="15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ht="15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ht="15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ht="15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ht="15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ht="15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ht="15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ht="15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ht="15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ht="15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ht="15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ht="15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ht="15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ht="15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ht="15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ht="15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ht="15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ht="15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ht="15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ht="15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ht="15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ht="15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ht="15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ht="15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ht="15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ht="15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ht="15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ht="15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ht="15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ht="15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ht="15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ht="15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ht="15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ht="15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ht="15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</row>
  </sheetData>
  <mergeCells count="11">
    <mergeCell ref="B18:F18"/>
    <mergeCell ref="I18:K18"/>
    <mergeCell ref="I26:L26"/>
    <mergeCell ref="H49:L49"/>
    <mergeCell ref="C2:F2"/>
    <mergeCell ref="G2:N2"/>
    <mergeCell ref="C3:J3"/>
    <mergeCell ref="K3:N3"/>
    <mergeCell ref="O3:T3"/>
    <mergeCell ref="V3:Z3"/>
    <mergeCell ref="AA3:AF3"/>
  </mergeCells>
  <printOptions/>
  <pageMargins bottom="0.1" footer="0.0" header="0.0" left="0.1" right="0.1" top="0.1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>
      <c r="A1" s="206" t="s">
        <v>76</v>
      </c>
    </row>
    <row r="2">
      <c r="C2" s="207"/>
      <c r="D2" s="208">
        <v>1.0</v>
      </c>
      <c r="E2" s="208">
        <v>2.0</v>
      </c>
      <c r="F2" s="208">
        <v>3.0</v>
      </c>
      <c r="G2" s="208">
        <v>4.0</v>
      </c>
      <c r="H2" s="208">
        <v>5.0</v>
      </c>
      <c r="I2" s="208">
        <v>6.0</v>
      </c>
      <c r="J2" s="208">
        <v>7.0</v>
      </c>
      <c r="K2" s="208">
        <v>8.0</v>
      </c>
      <c r="L2" s="208">
        <v>9.0</v>
      </c>
      <c r="M2" s="208">
        <v>10.0</v>
      </c>
      <c r="N2" s="208">
        <v>11.0</v>
      </c>
      <c r="O2" s="208">
        <v>12.0</v>
      </c>
      <c r="Q2" s="206" t="s">
        <v>77</v>
      </c>
    </row>
    <row r="3">
      <c r="C3" s="209" t="s">
        <v>78</v>
      </c>
      <c r="D3" s="200">
        <v>504.0</v>
      </c>
      <c r="E3" s="200">
        <v>505.0</v>
      </c>
      <c r="F3" s="200">
        <v>506.0</v>
      </c>
      <c r="G3" s="200">
        <v>507.0</v>
      </c>
      <c r="H3" s="200">
        <v>508.0</v>
      </c>
      <c r="I3" s="200">
        <v>509.0</v>
      </c>
      <c r="J3" s="201">
        <v>504.0</v>
      </c>
      <c r="K3" s="201">
        <v>505.0</v>
      </c>
      <c r="L3" s="201">
        <v>506.0</v>
      </c>
      <c r="M3" s="201">
        <v>507.0</v>
      </c>
      <c r="N3" s="201">
        <v>508.0</v>
      </c>
      <c r="O3" s="201">
        <v>509.0</v>
      </c>
      <c r="Q3" s="201" t="s">
        <v>79</v>
      </c>
    </row>
    <row r="4">
      <c r="C4" s="209" t="s">
        <v>80</v>
      </c>
      <c r="D4" s="200">
        <v>516.0</v>
      </c>
      <c r="E4" s="200">
        <v>517.0</v>
      </c>
      <c r="F4" s="200">
        <v>518.0</v>
      </c>
      <c r="G4" s="200">
        <v>519.0</v>
      </c>
      <c r="H4" s="200">
        <v>520.0</v>
      </c>
      <c r="I4" s="200">
        <v>521.0</v>
      </c>
      <c r="J4" s="201">
        <v>516.0</v>
      </c>
      <c r="K4" s="201">
        <v>517.0</v>
      </c>
      <c r="L4" s="201">
        <v>518.0</v>
      </c>
      <c r="M4" s="201">
        <v>519.0</v>
      </c>
      <c r="N4" s="201">
        <v>520.0</v>
      </c>
      <c r="O4" s="201">
        <v>521.0</v>
      </c>
    </row>
    <row r="5">
      <c r="C5" s="209" t="s">
        <v>81</v>
      </c>
      <c r="D5" s="200">
        <v>528.0</v>
      </c>
      <c r="E5" s="200">
        <v>529.0</v>
      </c>
      <c r="F5" s="200">
        <v>530.0</v>
      </c>
      <c r="G5" s="200">
        <v>531.0</v>
      </c>
      <c r="H5" s="200">
        <v>532.0</v>
      </c>
      <c r="I5" s="200">
        <v>533.0</v>
      </c>
      <c r="J5" s="201">
        <v>528.0</v>
      </c>
      <c r="K5" s="201">
        <v>529.0</v>
      </c>
      <c r="L5" s="201">
        <v>530.0</v>
      </c>
      <c r="M5" s="201">
        <v>531.0</v>
      </c>
      <c r="N5" s="201">
        <v>532.0</v>
      </c>
      <c r="O5" s="201">
        <v>533.0</v>
      </c>
    </row>
    <row r="6">
      <c r="C6" s="209" t="s">
        <v>82</v>
      </c>
      <c r="D6" s="200">
        <v>540.0</v>
      </c>
      <c r="E6" s="200">
        <v>541.0</v>
      </c>
      <c r="F6" s="200">
        <v>542.0</v>
      </c>
      <c r="G6" s="200">
        <v>543.0</v>
      </c>
      <c r="H6" s="200">
        <v>544.0</v>
      </c>
      <c r="I6" s="200">
        <v>545.0</v>
      </c>
      <c r="J6" s="201">
        <v>540.0</v>
      </c>
      <c r="K6" s="201">
        <v>541.0</v>
      </c>
      <c r="L6" s="201">
        <v>542.0</v>
      </c>
      <c r="M6" s="201">
        <v>543.0</v>
      </c>
      <c r="N6" s="201">
        <v>544.0</v>
      </c>
      <c r="O6" s="201">
        <v>545.0</v>
      </c>
    </row>
    <row r="7">
      <c r="C7" s="209" t="s">
        <v>83</v>
      </c>
      <c r="D7" s="200">
        <v>552.0</v>
      </c>
      <c r="E7" s="200">
        <v>553.0</v>
      </c>
      <c r="F7" s="200">
        <v>554.0</v>
      </c>
      <c r="G7" s="200">
        <v>555.0</v>
      </c>
      <c r="H7" s="200">
        <v>556.0</v>
      </c>
      <c r="I7" s="200">
        <v>557.0</v>
      </c>
      <c r="J7" s="201">
        <v>552.0</v>
      </c>
      <c r="K7" s="201">
        <v>553.0</v>
      </c>
      <c r="L7" s="201">
        <v>554.0</v>
      </c>
      <c r="M7" s="201">
        <v>555.0</v>
      </c>
      <c r="N7" s="201">
        <v>556.0</v>
      </c>
      <c r="O7" s="201">
        <v>557.0</v>
      </c>
    </row>
    <row r="8">
      <c r="C8" s="209" t="s">
        <v>84</v>
      </c>
      <c r="D8" s="200">
        <v>564.0</v>
      </c>
      <c r="E8" s="200">
        <v>565.0</v>
      </c>
      <c r="F8" s="200">
        <v>566.0</v>
      </c>
      <c r="G8" s="200">
        <v>567.0</v>
      </c>
      <c r="H8" s="200">
        <v>568.0</v>
      </c>
      <c r="I8" s="200">
        <v>569.0</v>
      </c>
      <c r="J8" s="201">
        <v>564.0</v>
      </c>
      <c r="K8" s="201">
        <v>565.0</v>
      </c>
      <c r="L8" s="201">
        <v>566.0</v>
      </c>
      <c r="M8" s="201">
        <v>567.0</v>
      </c>
      <c r="N8" s="201">
        <v>568.0</v>
      </c>
      <c r="O8" s="201">
        <v>569.0</v>
      </c>
    </row>
    <row r="9">
      <c r="C9" s="209" t="s">
        <v>85</v>
      </c>
      <c r="D9" s="200">
        <v>576.0</v>
      </c>
      <c r="E9" s="200">
        <v>577.0</v>
      </c>
      <c r="F9" s="200">
        <v>578.0</v>
      </c>
      <c r="G9" s="200">
        <v>579.0</v>
      </c>
      <c r="H9" s="200">
        <v>580.0</v>
      </c>
      <c r="I9" s="200">
        <v>581.0</v>
      </c>
      <c r="J9" s="201">
        <v>576.0</v>
      </c>
      <c r="K9" s="201">
        <v>577.0</v>
      </c>
      <c r="L9" s="201">
        <v>578.0</v>
      </c>
      <c r="M9" s="201">
        <v>579.0</v>
      </c>
      <c r="N9" s="201">
        <v>580.0</v>
      </c>
      <c r="O9" s="201">
        <v>581.0</v>
      </c>
    </row>
    <row r="10">
      <c r="C10" s="209" t="s">
        <v>86</v>
      </c>
      <c r="D10" s="200">
        <v>588.0</v>
      </c>
      <c r="E10" s="200">
        <v>589.0</v>
      </c>
      <c r="F10" s="200">
        <v>590.0</v>
      </c>
      <c r="G10" s="200">
        <v>591.0</v>
      </c>
      <c r="H10" s="200" t="s">
        <v>87</v>
      </c>
      <c r="I10" s="200" t="s">
        <v>88</v>
      </c>
      <c r="J10" s="201">
        <v>588.0</v>
      </c>
      <c r="K10" s="201">
        <v>589.0</v>
      </c>
      <c r="L10" s="201">
        <v>590.0</v>
      </c>
      <c r="M10" s="201">
        <v>591.0</v>
      </c>
      <c r="N10" s="201" t="s">
        <v>87</v>
      </c>
      <c r="O10" s="201" t="s">
        <v>88</v>
      </c>
    </row>
    <row r="11"/>
    <row r="12">
      <c r="A12" s="206" t="s">
        <v>89</v>
      </c>
    </row>
    <row r="13">
      <c r="D13" s="199">
        <v>1.0</v>
      </c>
      <c r="E13" s="199">
        <v>2.0</v>
      </c>
      <c r="F13" s="199">
        <v>3.0</v>
      </c>
      <c r="G13" s="199">
        <v>4.0</v>
      </c>
      <c r="H13" s="199">
        <v>5.0</v>
      </c>
      <c r="I13" s="199">
        <v>6.0</v>
      </c>
      <c r="J13" s="199">
        <v>7.0</v>
      </c>
      <c r="K13" s="199">
        <v>8.0</v>
      </c>
      <c r="L13" s="199">
        <v>9.0</v>
      </c>
      <c r="M13" s="199">
        <v>10.0</v>
      </c>
      <c r="N13" s="199">
        <v>11.0</v>
      </c>
      <c r="O13" s="199">
        <v>12.0</v>
      </c>
    </row>
    <row r="14">
      <c r="C14" s="199" t="s">
        <v>78</v>
      </c>
      <c r="D14" s="200">
        <v>510.0</v>
      </c>
      <c r="E14" s="200">
        <v>511.0</v>
      </c>
      <c r="F14" s="200">
        <v>512.0</v>
      </c>
      <c r="G14" s="200">
        <v>513.0</v>
      </c>
      <c r="H14" s="200">
        <v>514.0</v>
      </c>
      <c r="I14" s="200">
        <v>515.0</v>
      </c>
      <c r="J14" s="201">
        <v>510.0</v>
      </c>
      <c r="K14" s="201">
        <v>511.0</v>
      </c>
      <c r="L14" s="201">
        <v>512.0</v>
      </c>
      <c r="M14" s="201">
        <v>513.0</v>
      </c>
      <c r="N14" s="201">
        <v>514.0</v>
      </c>
      <c r="O14" s="201">
        <v>515.0</v>
      </c>
    </row>
    <row r="15">
      <c r="C15" s="199" t="s">
        <v>80</v>
      </c>
      <c r="D15" s="200">
        <v>522.0</v>
      </c>
      <c r="E15" s="200">
        <v>523.0</v>
      </c>
      <c r="F15" s="200">
        <v>524.0</v>
      </c>
      <c r="G15" s="200">
        <v>525.0</v>
      </c>
      <c r="H15" s="200">
        <v>526.0</v>
      </c>
      <c r="I15" s="200">
        <v>527.0</v>
      </c>
      <c r="J15" s="201">
        <v>522.0</v>
      </c>
      <c r="K15" s="201">
        <v>523.0</v>
      </c>
      <c r="L15" s="201">
        <v>524.0</v>
      </c>
      <c r="M15" s="201">
        <v>525.0</v>
      </c>
      <c r="N15" s="201">
        <v>526.0</v>
      </c>
      <c r="O15" s="201">
        <v>527.0</v>
      </c>
    </row>
    <row r="16">
      <c r="C16" s="199" t="s">
        <v>81</v>
      </c>
      <c r="D16" s="200">
        <v>534.0</v>
      </c>
      <c r="E16" s="200">
        <v>535.0</v>
      </c>
      <c r="F16" s="200">
        <v>536.0</v>
      </c>
      <c r="G16" s="200">
        <v>537.0</v>
      </c>
      <c r="H16" s="200">
        <v>538.0</v>
      </c>
      <c r="I16" s="200">
        <v>539.0</v>
      </c>
      <c r="J16" s="201">
        <v>534.0</v>
      </c>
      <c r="K16" s="201">
        <v>535.0</v>
      </c>
      <c r="L16" s="201">
        <v>536.0</v>
      </c>
      <c r="M16" s="201">
        <v>537.0</v>
      </c>
      <c r="N16" s="201">
        <v>538.0</v>
      </c>
      <c r="O16" s="201">
        <v>539.0</v>
      </c>
    </row>
    <row r="17">
      <c r="C17" s="199" t="s">
        <v>82</v>
      </c>
      <c r="D17" s="200">
        <v>546.0</v>
      </c>
      <c r="E17" s="200">
        <v>547.0</v>
      </c>
      <c r="F17" s="200">
        <v>548.0</v>
      </c>
      <c r="G17" s="200">
        <v>549.0</v>
      </c>
      <c r="H17" s="200">
        <v>550.0</v>
      </c>
      <c r="I17" s="200">
        <v>551.0</v>
      </c>
      <c r="J17" s="201">
        <v>546.0</v>
      </c>
      <c r="K17" s="201">
        <v>547.0</v>
      </c>
      <c r="L17" s="201">
        <v>548.0</v>
      </c>
      <c r="M17" s="201">
        <v>549.0</v>
      </c>
      <c r="N17" s="201">
        <v>550.0</v>
      </c>
      <c r="O17" s="201">
        <v>551.0</v>
      </c>
    </row>
    <row r="18">
      <c r="C18" s="199" t="s">
        <v>83</v>
      </c>
      <c r="D18" s="200">
        <v>558.0</v>
      </c>
      <c r="E18" s="200">
        <v>559.0</v>
      </c>
      <c r="F18" s="200">
        <v>560.0</v>
      </c>
      <c r="G18" s="200">
        <v>561.0</v>
      </c>
      <c r="H18" s="200">
        <v>562.0</v>
      </c>
      <c r="I18" s="200">
        <v>563.0</v>
      </c>
      <c r="J18" s="201">
        <v>558.0</v>
      </c>
      <c r="K18" s="201">
        <v>559.0</v>
      </c>
      <c r="L18" s="201">
        <v>560.0</v>
      </c>
      <c r="M18" s="201">
        <v>561.0</v>
      </c>
      <c r="N18" s="201">
        <v>562.0</v>
      </c>
      <c r="O18" s="201">
        <v>563.0</v>
      </c>
    </row>
    <row r="19">
      <c r="C19" s="199" t="s">
        <v>84</v>
      </c>
      <c r="D19" s="200">
        <v>570.0</v>
      </c>
      <c r="E19" s="200">
        <v>571.0</v>
      </c>
      <c r="F19" s="200">
        <v>572.0</v>
      </c>
      <c r="G19" s="200">
        <v>573.0</v>
      </c>
      <c r="H19" s="200">
        <v>574.0</v>
      </c>
      <c r="I19" s="200">
        <v>575.0</v>
      </c>
      <c r="J19" s="201">
        <v>570.0</v>
      </c>
      <c r="K19" s="201">
        <v>571.0</v>
      </c>
      <c r="L19" s="201">
        <v>572.0</v>
      </c>
      <c r="M19" s="201">
        <v>573.0</v>
      </c>
      <c r="N19" s="201">
        <v>574.0</v>
      </c>
      <c r="O19" s="201">
        <v>575.0</v>
      </c>
    </row>
    <row r="20">
      <c r="C20" s="199" t="s">
        <v>85</v>
      </c>
      <c r="D20" s="200">
        <v>582.0</v>
      </c>
      <c r="E20" s="200">
        <v>583.0</v>
      </c>
      <c r="F20" s="200">
        <v>584.0</v>
      </c>
      <c r="G20" s="200">
        <v>585.0</v>
      </c>
      <c r="H20" s="200">
        <v>586.0</v>
      </c>
      <c r="I20" s="200">
        <v>587.0</v>
      </c>
      <c r="J20" s="201">
        <v>582.0</v>
      </c>
      <c r="K20" s="201">
        <v>583.0</v>
      </c>
      <c r="L20" s="201">
        <v>584.0</v>
      </c>
      <c r="M20" s="201">
        <v>585.0</v>
      </c>
      <c r="N20" s="201">
        <v>586.0</v>
      </c>
      <c r="O20" s="201">
        <v>587.0</v>
      </c>
    </row>
    <row r="21">
      <c r="C21" s="199" t="s">
        <v>86</v>
      </c>
      <c r="D21" s="200">
        <v>594.0</v>
      </c>
      <c r="E21" s="200">
        <v>595.0</v>
      </c>
      <c r="F21" s="200">
        <v>596.0</v>
      </c>
      <c r="G21" s="200">
        <v>597.0</v>
      </c>
      <c r="H21" s="200" t="s">
        <v>87</v>
      </c>
      <c r="I21" s="200" t="s">
        <v>88</v>
      </c>
      <c r="J21" s="201">
        <v>594.0</v>
      </c>
      <c r="K21" s="201">
        <v>595.0</v>
      </c>
      <c r="L21" s="201">
        <v>596.0</v>
      </c>
      <c r="M21" s="201">
        <v>597.0</v>
      </c>
      <c r="N21" s="201" t="s">
        <v>87</v>
      </c>
      <c r="O21" s="201" t="s">
        <v>88</v>
      </c>
    </row>
    <row r="23">
      <c r="A23" s="206" t="s">
        <v>76</v>
      </c>
    </row>
    <row r="24">
      <c r="C24" s="207"/>
      <c r="D24" s="208">
        <v>1.0</v>
      </c>
      <c r="E24" s="208">
        <v>2.0</v>
      </c>
      <c r="F24" s="208">
        <v>3.0</v>
      </c>
      <c r="G24" s="208">
        <v>4.0</v>
      </c>
      <c r="H24" s="208">
        <v>5.0</v>
      </c>
      <c r="I24" s="208">
        <v>6.0</v>
      </c>
      <c r="J24" s="208">
        <v>7.0</v>
      </c>
      <c r="K24" s="208">
        <v>8.0</v>
      </c>
      <c r="L24" s="208">
        <v>9.0</v>
      </c>
      <c r="M24" s="208">
        <v>10.0</v>
      </c>
      <c r="N24" s="208">
        <v>11.0</v>
      </c>
      <c r="O24" s="208">
        <v>12.0</v>
      </c>
    </row>
    <row r="25">
      <c r="C25" s="209" t="s">
        <v>78</v>
      </c>
      <c r="D25" s="200">
        <v>1305.0</v>
      </c>
      <c r="E25" s="200">
        <v>1306.0</v>
      </c>
      <c r="F25" s="200">
        <v>1307.0</v>
      </c>
      <c r="G25" s="200">
        <v>1308.0</v>
      </c>
      <c r="H25" s="200">
        <v>1309.0</v>
      </c>
      <c r="I25" s="200">
        <v>1310.0</v>
      </c>
      <c r="J25" s="201">
        <v>1305.0</v>
      </c>
      <c r="K25" s="201">
        <v>1306.0</v>
      </c>
      <c r="L25" s="201">
        <v>1307.0</v>
      </c>
      <c r="M25" s="201">
        <v>1308.0</v>
      </c>
      <c r="N25" s="201">
        <v>1309.0</v>
      </c>
      <c r="O25" s="201">
        <v>1310.0</v>
      </c>
    </row>
    <row r="26">
      <c r="C26" s="209" t="s">
        <v>80</v>
      </c>
      <c r="D26" s="200">
        <v>1317.0</v>
      </c>
      <c r="E26" s="200">
        <v>1318.0</v>
      </c>
      <c r="F26" s="200">
        <v>1319.0</v>
      </c>
      <c r="G26" s="200">
        <v>1320.0</v>
      </c>
      <c r="H26" s="200">
        <v>1321.0</v>
      </c>
      <c r="I26" s="200">
        <v>1322.0</v>
      </c>
      <c r="J26" s="201">
        <v>1317.0</v>
      </c>
      <c r="K26" s="201">
        <v>1318.0</v>
      </c>
      <c r="L26" s="201">
        <v>1319.0</v>
      </c>
      <c r="M26" s="201">
        <v>1320.0</v>
      </c>
      <c r="N26" s="201">
        <v>1321.0</v>
      </c>
      <c r="O26" s="201">
        <v>1322.0</v>
      </c>
    </row>
    <row r="27">
      <c r="C27" s="209" t="s">
        <v>81</v>
      </c>
      <c r="D27" s="200">
        <v>1329.0</v>
      </c>
      <c r="E27" s="200">
        <v>1330.0</v>
      </c>
      <c r="F27" s="200">
        <v>1331.0</v>
      </c>
      <c r="G27" s="200">
        <v>1332.0</v>
      </c>
      <c r="H27" s="200">
        <v>1333.0</v>
      </c>
      <c r="I27" s="200">
        <v>1334.0</v>
      </c>
      <c r="J27" s="201">
        <v>1329.0</v>
      </c>
      <c r="K27" s="201">
        <v>1330.0</v>
      </c>
      <c r="L27" s="201">
        <v>1331.0</v>
      </c>
      <c r="M27" s="201">
        <v>1332.0</v>
      </c>
      <c r="N27" s="201">
        <v>1333.0</v>
      </c>
      <c r="O27" s="201">
        <v>1334.0</v>
      </c>
    </row>
    <row r="28">
      <c r="C28" s="209" t="s">
        <v>82</v>
      </c>
      <c r="D28" s="200">
        <v>1341.0</v>
      </c>
      <c r="E28" s="200">
        <v>1342.0</v>
      </c>
      <c r="F28" s="200">
        <v>1343.0</v>
      </c>
      <c r="G28" s="200">
        <v>1344.0</v>
      </c>
      <c r="H28" s="200">
        <v>1345.0</v>
      </c>
      <c r="I28" s="200">
        <v>1346.0</v>
      </c>
      <c r="J28" s="201">
        <v>1341.0</v>
      </c>
      <c r="K28" s="201">
        <v>1342.0</v>
      </c>
      <c r="L28" s="201">
        <v>1343.0</v>
      </c>
      <c r="M28" s="201">
        <v>1344.0</v>
      </c>
      <c r="N28" s="201">
        <v>1345.0</v>
      </c>
      <c r="O28" s="201">
        <v>1346.0</v>
      </c>
    </row>
    <row r="29">
      <c r="C29" s="209" t="s">
        <v>83</v>
      </c>
      <c r="D29" s="200">
        <v>1353.0</v>
      </c>
      <c r="E29" s="200">
        <v>1354.0</v>
      </c>
      <c r="F29" s="200">
        <v>1355.0</v>
      </c>
      <c r="G29" s="200">
        <v>1356.0</v>
      </c>
      <c r="H29" s="200">
        <v>1357.0</v>
      </c>
      <c r="I29" s="200">
        <v>1358.0</v>
      </c>
      <c r="J29" s="201">
        <v>1353.0</v>
      </c>
      <c r="K29" s="201">
        <v>1354.0</v>
      </c>
      <c r="L29" s="201">
        <v>1355.0</v>
      </c>
      <c r="M29" s="201">
        <v>1356.0</v>
      </c>
      <c r="N29" s="201">
        <v>1357.0</v>
      </c>
      <c r="O29" s="201">
        <v>1358.0</v>
      </c>
    </row>
    <row r="30">
      <c r="C30" s="209" t="s">
        <v>84</v>
      </c>
      <c r="D30" s="200">
        <v>1365.0</v>
      </c>
      <c r="E30" s="200">
        <v>1366.0</v>
      </c>
      <c r="F30" s="200">
        <v>1367.0</v>
      </c>
      <c r="G30" s="200">
        <v>1368.0</v>
      </c>
      <c r="H30" s="200">
        <v>1369.0</v>
      </c>
      <c r="I30" s="200">
        <v>1370.0</v>
      </c>
      <c r="J30" s="201">
        <v>1365.0</v>
      </c>
      <c r="K30" s="201">
        <v>1366.0</v>
      </c>
      <c r="L30" s="201">
        <v>1367.0</v>
      </c>
      <c r="M30" s="201">
        <v>1368.0</v>
      </c>
      <c r="N30" s="201">
        <v>1369.0</v>
      </c>
      <c r="O30" s="201">
        <v>1370.0</v>
      </c>
    </row>
    <row r="31">
      <c r="C31" s="209" t="s">
        <v>85</v>
      </c>
      <c r="D31" s="200">
        <v>1377.0</v>
      </c>
      <c r="E31" s="200">
        <v>1378.0</v>
      </c>
      <c r="F31" s="200">
        <v>1379.0</v>
      </c>
      <c r="G31" s="200">
        <v>1380.0</v>
      </c>
      <c r="H31" s="200">
        <v>1381.0</v>
      </c>
      <c r="I31" s="200">
        <v>1382.0</v>
      </c>
      <c r="J31" s="201">
        <v>1377.0</v>
      </c>
      <c r="K31" s="201">
        <v>1378.0</v>
      </c>
      <c r="L31" s="201">
        <v>1379.0</v>
      </c>
      <c r="M31" s="201">
        <v>1380.0</v>
      </c>
      <c r="N31" s="201">
        <v>1381.0</v>
      </c>
      <c r="O31" s="201">
        <v>1382.0</v>
      </c>
    </row>
    <row r="32">
      <c r="C32" s="209" t="s">
        <v>86</v>
      </c>
      <c r="D32" s="200">
        <v>1389.0</v>
      </c>
      <c r="E32" s="200">
        <v>1390.0</v>
      </c>
      <c r="F32" s="200">
        <v>1391.0</v>
      </c>
      <c r="G32" s="200">
        <v>1392.0</v>
      </c>
      <c r="H32" s="200" t="s">
        <v>87</v>
      </c>
      <c r="I32" s="200" t="s">
        <v>88</v>
      </c>
      <c r="J32" s="201">
        <v>1389.0</v>
      </c>
      <c r="K32" s="201">
        <v>1390.0</v>
      </c>
      <c r="L32" s="201">
        <v>1391.0</v>
      </c>
      <c r="M32" s="201">
        <v>1392.0</v>
      </c>
      <c r="N32" s="201" t="s">
        <v>87</v>
      </c>
      <c r="O32" s="201" t="s">
        <v>88</v>
      </c>
    </row>
    <row r="34">
      <c r="A34" s="206" t="s">
        <v>89</v>
      </c>
    </row>
    <row r="35">
      <c r="D35" s="199">
        <v>1.0</v>
      </c>
      <c r="E35" s="199">
        <v>2.0</v>
      </c>
      <c r="F35" s="199">
        <v>3.0</v>
      </c>
      <c r="G35" s="199">
        <v>4.0</v>
      </c>
      <c r="H35" s="199">
        <v>5.0</v>
      </c>
      <c r="I35" s="199">
        <v>6.0</v>
      </c>
      <c r="J35" s="199">
        <v>7.0</v>
      </c>
      <c r="K35" s="199">
        <v>8.0</v>
      </c>
      <c r="L35" s="199">
        <v>9.0</v>
      </c>
      <c r="M35" s="199">
        <v>10.0</v>
      </c>
      <c r="N35" s="199">
        <v>11.0</v>
      </c>
      <c r="O35" s="199">
        <v>12.0</v>
      </c>
    </row>
    <row r="36">
      <c r="C36" s="199" t="s">
        <v>78</v>
      </c>
      <c r="D36" s="200">
        <v>1311.0</v>
      </c>
      <c r="E36" s="200">
        <v>1312.0</v>
      </c>
      <c r="F36" s="200">
        <v>1313.0</v>
      </c>
      <c r="G36" s="200">
        <v>1314.0</v>
      </c>
      <c r="H36" s="200">
        <v>1315.0</v>
      </c>
      <c r="I36" s="200">
        <v>1316.0</v>
      </c>
      <c r="J36" s="201">
        <v>1311.0</v>
      </c>
      <c r="K36" s="201">
        <v>1312.0</v>
      </c>
      <c r="L36" s="201">
        <v>1313.0</v>
      </c>
      <c r="M36" s="201">
        <v>1314.0</v>
      </c>
      <c r="N36" s="201">
        <v>1315.0</v>
      </c>
      <c r="O36" s="201">
        <v>1316.0</v>
      </c>
    </row>
    <row r="37">
      <c r="C37" s="199" t="s">
        <v>80</v>
      </c>
      <c r="D37" s="200">
        <v>1323.0</v>
      </c>
      <c r="E37" s="200">
        <v>1324.0</v>
      </c>
      <c r="F37" s="200">
        <v>1325.0</v>
      </c>
      <c r="G37" s="200">
        <v>1326.0</v>
      </c>
      <c r="H37" s="200">
        <v>1327.0</v>
      </c>
      <c r="I37" s="200">
        <v>1328.0</v>
      </c>
      <c r="J37" s="201">
        <v>1323.0</v>
      </c>
      <c r="K37" s="201">
        <v>1324.0</v>
      </c>
      <c r="L37" s="201">
        <v>1325.0</v>
      </c>
      <c r="M37" s="201">
        <v>1326.0</v>
      </c>
      <c r="N37" s="201">
        <v>1327.0</v>
      </c>
      <c r="O37" s="201">
        <v>1328.0</v>
      </c>
    </row>
    <row r="38">
      <c r="C38" s="199" t="s">
        <v>81</v>
      </c>
      <c r="D38" s="200">
        <v>1335.0</v>
      </c>
      <c r="E38" s="200">
        <v>1336.0</v>
      </c>
      <c r="F38" s="200">
        <v>1337.0</v>
      </c>
      <c r="G38" s="200">
        <v>1338.0</v>
      </c>
      <c r="H38" s="200">
        <v>1339.0</v>
      </c>
      <c r="I38" s="200">
        <v>1340.0</v>
      </c>
      <c r="J38" s="201">
        <v>1335.0</v>
      </c>
      <c r="K38" s="201">
        <v>1336.0</v>
      </c>
      <c r="L38" s="201">
        <v>1337.0</v>
      </c>
      <c r="M38" s="201">
        <v>1338.0</v>
      </c>
      <c r="N38" s="201">
        <v>1339.0</v>
      </c>
      <c r="O38" s="201">
        <v>1340.0</v>
      </c>
    </row>
    <row r="39">
      <c r="C39" s="199" t="s">
        <v>82</v>
      </c>
      <c r="D39" s="200">
        <v>1347.0</v>
      </c>
      <c r="E39" s="200">
        <v>1348.0</v>
      </c>
      <c r="F39" s="200">
        <v>1349.0</v>
      </c>
      <c r="G39" s="200">
        <v>1350.0</v>
      </c>
      <c r="H39" s="200">
        <v>1351.0</v>
      </c>
      <c r="I39" s="200">
        <v>1352.0</v>
      </c>
      <c r="J39" s="201">
        <v>1347.0</v>
      </c>
      <c r="K39" s="201">
        <v>1348.0</v>
      </c>
      <c r="L39" s="201">
        <v>1349.0</v>
      </c>
      <c r="M39" s="201">
        <v>1350.0</v>
      </c>
      <c r="N39" s="201">
        <v>1351.0</v>
      </c>
      <c r="O39" s="201">
        <v>1352.0</v>
      </c>
    </row>
    <row r="40">
      <c r="C40" s="199" t="s">
        <v>83</v>
      </c>
      <c r="D40" s="200">
        <v>1359.0</v>
      </c>
      <c r="E40" s="200">
        <v>1360.0</v>
      </c>
      <c r="F40" s="200">
        <v>1361.0</v>
      </c>
      <c r="G40" s="200">
        <v>1362.0</v>
      </c>
      <c r="H40" s="200">
        <v>1363.0</v>
      </c>
      <c r="I40" s="200">
        <v>1364.0</v>
      </c>
      <c r="J40" s="201">
        <v>1359.0</v>
      </c>
      <c r="K40" s="201">
        <v>1360.0</v>
      </c>
      <c r="L40" s="201">
        <v>1361.0</v>
      </c>
      <c r="M40" s="201">
        <v>1362.0</v>
      </c>
      <c r="N40" s="201">
        <v>1363.0</v>
      </c>
      <c r="O40" s="201">
        <v>1364.0</v>
      </c>
    </row>
    <row r="41">
      <c r="C41" s="199" t="s">
        <v>84</v>
      </c>
      <c r="D41" s="200">
        <v>1371.0</v>
      </c>
      <c r="E41" s="200">
        <v>1372.0</v>
      </c>
      <c r="F41" s="200">
        <v>1373.0</v>
      </c>
      <c r="G41" s="200">
        <v>1374.0</v>
      </c>
      <c r="H41" s="200">
        <v>1375.0</v>
      </c>
      <c r="I41" s="200">
        <v>1376.0</v>
      </c>
      <c r="J41" s="201">
        <v>1371.0</v>
      </c>
      <c r="K41" s="201">
        <v>1372.0</v>
      </c>
      <c r="L41" s="201">
        <v>1373.0</v>
      </c>
      <c r="M41" s="201">
        <v>1374.0</v>
      </c>
      <c r="N41" s="201">
        <v>1375.0</v>
      </c>
      <c r="O41" s="201">
        <v>1376.0</v>
      </c>
    </row>
    <row r="42">
      <c r="C42" s="199" t="s">
        <v>85</v>
      </c>
      <c r="D42" s="200">
        <v>1383.0</v>
      </c>
      <c r="E42" s="200">
        <v>1384.0</v>
      </c>
      <c r="F42" s="200">
        <v>1385.0</v>
      </c>
      <c r="G42" s="200">
        <v>1386.0</v>
      </c>
      <c r="H42" s="200">
        <v>1387.0</v>
      </c>
      <c r="I42" s="200">
        <v>1388.0</v>
      </c>
      <c r="J42" s="201">
        <v>1383.0</v>
      </c>
      <c r="K42" s="201">
        <v>1384.0</v>
      </c>
      <c r="L42" s="201">
        <v>1385.0</v>
      </c>
      <c r="M42" s="201">
        <v>1386.0</v>
      </c>
      <c r="N42" s="201">
        <v>1387.0</v>
      </c>
      <c r="O42" s="201">
        <v>1388.0</v>
      </c>
    </row>
    <row r="43">
      <c r="C43" s="199" t="s">
        <v>86</v>
      </c>
      <c r="D43" s="200">
        <v>1395.0</v>
      </c>
      <c r="E43" s="200">
        <v>1396.0</v>
      </c>
      <c r="F43" s="200">
        <v>1397.0</v>
      </c>
      <c r="G43" s="200">
        <v>1398.0</v>
      </c>
      <c r="H43" s="200" t="s">
        <v>87</v>
      </c>
      <c r="I43" s="200" t="s">
        <v>88</v>
      </c>
      <c r="J43" s="201">
        <v>1395.0</v>
      </c>
      <c r="K43" s="201">
        <v>1396.0</v>
      </c>
      <c r="L43" s="201">
        <v>1397.0</v>
      </c>
      <c r="M43" s="201">
        <v>1398.0</v>
      </c>
      <c r="N43" s="201" t="s">
        <v>87</v>
      </c>
      <c r="O43" s="201" t="s">
        <v>88</v>
      </c>
    </row>
    <row r="45">
      <c r="A45" s="210" t="s">
        <v>90</v>
      </c>
    </row>
    <row r="46">
      <c r="D46" s="199">
        <v>1.0</v>
      </c>
      <c r="E46" s="199">
        <v>2.0</v>
      </c>
      <c r="F46" s="199">
        <v>3.0</v>
      </c>
      <c r="G46" s="199">
        <v>4.0</v>
      </c>
      <c r="H46" s="199">
        <v>5.0</v>
      </c>
      <c r="I46" s="199">
        <v>6.0</v>
      </c>
      <c r="J46" s="199">
        <v>7.0</v>
      </c>
      <c r="K46" s="199">
        <v>8.0</v>
      </c>
      <c r="L46" s="199">
        <v>9.0</v>
      </c>
      <c r="M46" s="199">
        <v>10.0</v>
      </c>
      <c r="N46" s="199">
        <v>11.0</v>
      </c>
      <c r="O46" s="199">
        <v>12.0</v>
      </c>
    </row>
    <row r="47">
      <c r="C47" s="199" t="s">
        <v>78</v>
      </c>
      <c r="D47" s="211">
        <v>1407.0</v>
      </c>
      <c r="E47" s="211">
        <v>1408.0</v>
      </c>
      <c r="F47" s="211">
        <v>1409.0</v>
      </c>
      <c r="G47" s="211">
        <v>1410.0</v>
      </c>
      <c r="H47" s="211">
        <v>1411.0</v>
      </c>
      <c r="I47" s="211">
        <v>1412.0</v>
      </c>
      <c r="J47" s="211">
        <v>1413.0</v>
      </c>
      <c r="K47" s="211">
        <v>1414.0</v>
      </c>
      <c r="L47" s="211">
        <v>1415.0</v>
      </c>
      <c r="M47" s="211">
        <v>1416.0</v>
      </c>
      <c r="N47" s="211">
        <v>1417.0</v>
      </c>
      <c r="O47" s="211">
        <v>1418.0</v>
      </c>
    </row>
    <row r="48">
      <c r="C48" s="199" t="s">
        <v>80</v>
      </c>
      <c r="D48" s="211">
        <v>592.0</v>
      </c>
      <c r="E48" s="212">
        <v>593.0</v>
      </c>
      <c r="F48" s="212">
        <v>598.0</v>
      </c>
      <c r="G48" s="212">
        <v>599.0</v>
      </c>
      <c r="H48" s="212">
        <v>1393.0</v>
      </c>
      <c r="I48" s="212">
        <v>1394.0</v>
      </c>
      <c r="J48" s="213">
        <v>1399.0</v>
      </c>
      <c r="K48" s="213">
        <v>1400.0</v>
      </c>
      <c r="L48" s="214" t="s">
        <v>87</v>
      </c>
      <c r="M48" s="214" t="s">
        <v>88</v>
      </c>
      <c r="N48" s="215"/>
      <c r="O48" s="215"/>
    </row>
    <row r="49">
      <c r="C49" s="199" t="s">
        <v>81</v>
      </c>
      <c r="D49" s="216">
        <v>1407.0</v>
      </c>
      <c r="E49" s="216">
        <v>1408.0</v>
      </c>
      <c r="F49" s="216">
        <v>1409.0</v>
      </c>
      <c r="G49" s="216">
        <v>1410.0</v>
      </c>
      <c r="H49" s="216">
        <v>1411.0</v>
      </c>
      <c r="I49" s="216">
        <v>1412.0</v>
      </c>
      <c r="J49" s="216">
        <v>1413.0</v>
      </c>
      <c r="K49" s="216">
        <v>1414.0</v>
      </c>
      <c r="L49" s="216">
        <v>1415.0</v>
      </c>
      <c r="M49" s="216">
        <v>1416.0</v>
      </c>
      <c r="N49" s="216">
        <v>1417.0</v>
      </c>
      <c r="O49" s="216">
        <v>1418.0</v>
      </c>
    </row>
    <row r="50">
      <c r="C50" s="199" t="s">
        <v>82</v>
      </c>
      <c r="D50" s="216">
        <v>592.0</v>
      </c>
      <c r="E50" s="217">
        <v>593.0</v>
      </c>
      <c r="F50" s="217">
        <v>598.0</v>
      </c>
      <c r="G50" s="217">
        <v>599.0</v>
      </c>
      <c r="H50" s="217">
        <v>1393.0</v>
      </c>
      <c r="I50" s="217">
        <v>1394.0</v>
      </c>
      <c r="J50" s="217">
        <v>1399.0</v>
      </c>
      <c r="K50" s="217">
        <v>1400.0</v>
      </c>
      <c r="L50" s="201" t="s">
        <v>87</v>
      </c>
      <c r="M50" s="201" t="s">
        <v>88</v>
      </c>
      <c r="N50" s="215"/>
      <c r="O50" s="215"/>
    </row>
    <row r="51">
      <c r="C51" s="199" t="s">
        <v>83</v>
      </c>
      <c r="D51" s="211"/>
      <c r="E51" s="218"/>
      <c r="F51" s="218"/>
      <c r="G51" s="218"/>
      <c r="H51" s="218"/>
      <c r="I51" s="218"/>
      <c r="J51" s="215"/>
      <c r="K51" s="215"/>
      <c r="L51" s="215"/>
      <c r="M51" s="215"/>
      <c r="N51" s="215"/>
      <c r="O51" s="215"/>
    </row>
    <row r="52">
      <c r="C52" s="199" t="s">
        <v>84</v>
      </c>
      <c r="D52" s="211"/>
      <c r="E52" s="218"/>
      <c r="F52" s="218"/>
      <c r="G52" s="218"/>
      <c r="H52" s="218"/>
      <c r="I52" s="218"/>
      <c r="J52" s="215"/>
      <c r="K52" s="215"/>
      <c r="L52" s="215"/>
      <c r="M52" s="215"/>
      <c r="N52" s="215"/>
      <c r="O52" s="215"/>
    </row>
    <row r="53">
      <c r="C53" s="199" t="s">
        <v>85</v>
      </c>
      <c r="D53" s="211"/>
      <c r="E53" s="218"/>
      <c r="F53" s="218"/>
      <c r="G53" s="218"/>
      <c r="H53" s="218"/>
      <c r="I53" s="218"/>
      <c r="J53" s="215"/>
      <c r="K53" s="215"/>
      <c r="L53" s="215"/>
      <c r="M53" s="215"/>
      <c r="N53" s="215"/>
      <c r="O53" s="215"/>
    </row>
    <row r="54">
      <c r="C54" s="199" t="s">
        <v>86</v>
      </c>
      <c r="D54" s="211"/>
      <c r="E54" s="218"/>
      <c r="F54" s="218"/>
      <c r="G54" s="218"/>
      <c r="H54" s="218"/>
      <c r="I54" s="218"/>
      <c r="J54" s="215"/>
      <c r="K54" s="215"/>
      <c r="L54" s="215"/>
      <c r="M54" s="215"/>
      <c r="N54" s="215"/>
      <c r="O54" s="215"/>
    </row>
    <row r="55">
      <c r="D55" s="211"/>
    </row>
    <row r="56">
      <c r="D56" s="219"/>
    </row>
    <row r="57">
      <c r="D57" s="219"/>
    </row>
    <row r="58">
      <c r="D58" s="21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2020-09-01T05:35:42Z</dcterms:created>
  <dc:creator>Microsoft Office User</dc:creator>
</cp:coreProperties>
</file>