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2" sheetId="1" r:id="rId4"/>
    <sheet name="Sheet1" sheetId="2" r:id="rId5"/>
    <sheet name="Sheet3" sheetId="3" r:id="rId6"/>
    <sheet name="Sheet4" sheetId="4" r:id="rId7"/>
  </sheets>
</workbook>
</file>

<file path=xl/sharedStrings.xml><?xml version="1.0" encoding="utf-8"?>
<sst xmlns="http://schemas.openxmlformats.org/spreadsheetml/2006/main" uniqueCount="105">
  <si>
    <t>Date</t>
  </si>
  <si>
    <t>Time</t>
  </si>
  <si>
    <t>#Adults</t>
  </si>
  <si>
    <t>Burrow#</t>
  </si>
  <si>
    <t>Sculpin</t>
  </si>
  <si>
    <t>Gunnel</t>
  </si>
  <si>
    <t>Unk/Other</t>
  </si>
  <si>
    <t>Interval(min)</t>
  </si>
  <si>
    <t>Disturbances/Weather/Notes</t>
  </si>
  <si>
    <t>58˚ tide out. No fish del.  PIGU in #9 incubating eggs.  Potential new burrows at beginning of beach</t>
  </si>
  <si>
    <t>pausing survey for volunteers</t>
  </si>
  <si>
    <t>High tide 49˚ PIGU sitting on beach- bird still incubating in #9</t>
  </si>
  <si>
    <t xml:space="preserve"> </t>
  </si>
  <si>
    <t>beach walker distrb colony</t>
  </si>
  <si>
    <t>beach walker on return rte</t>
  </si>
  <si>
    <t>dog flush PIGU from sand</t>
  </si>
  <si>
    <t>Jogger distrb PIGU to water</t>
  </si>
  <si>
    <t>walker w/dogs distrb. PIGU</t>
  </si>
  <si>
    <t>55˚ tide out very foggy/ bird still incubating eggs in #9</t>
  </si>
  <si>
    <t>Eagle F/O</t>
  </si>
  <si>
    <t>Interesting deliveries coming to adult.</t>
  </si>
  <si>
    <t>dog and walker disturb colony</t>
  </si>
  <si>
    <t>visibility nill though can hear them in h20</t>
  </si>
  <si>
    <t>N/A</t>
  </si>
  <si>
    <t>poor visibility</t>
  </si>
  <si>
    <t>walker with dogs disturb</t>
  </si>
  <si>
    <t>sun now out!</t>
  </si>
  <si>
    <t>P/c 58˚ high tide- chicks hatch in Burrow #9- can see confirmed quanoe'd burrow in first reach of beach. w/ visuals of birds flying up in that direction. Found dead chick in egg below #17</t>
  </si>
  <si>
    <t>cod</t>
  </si>
  <si>
    <t>unknown disturbance</t>
  </si>
  <si>
    <t>Unkwn dist.</t>
  </si>
  <si>
    <t>Unknwn dist.</t>
  </si>
  <si>
    <t>Phyllis arrives</t>
  </si>
  <si>
    <t>GB's disturb colony</t>
  </si>
  <si>
    <t>GB's distb colony</t>
  </si>
  <si>
    <t>Clear! 58˚ tide ou.t Dead PIGU near sort of bottom of #7 chicks still in #9</t>
  </si>
  <si>
    <t>GBH's disturb colony</t>
  </si>
  <si>
    <t>Eagle</t>
  </si>
  <si>
    <t>large gunnel</t>
  </si>
  <si>
    <t>another large gunnel</t>
  </si>
  <si>
    <t>Eagle and dogs dist. Colony</t>
  </si>
  <si>
    <t>walkers on beach</t>
  </si>
  <si>
    <t>P/C 60˚ high tide.  Another dead PIGU near #16 (maybe same one as charlene saw?)  Chicks still in #9.  Bill reports he saw juve Bald eagle drop intact PIGU- and when he came back it was gone.  He also reports no PIGU's on water next day (Tues), and 15 Wednesday.</t>
  </si>
  <si>
    <t>Red tailed hawk flying into PSME tree.  Don't think PIGU's see him.</t>
  </si>
  <si>
    <t>RTHA now moved to just outside burrow #18 PIGU's talking about it now. And staying away.</t>
  </si>
  <si>
    <t>unknown cause spook colony</t>
  </si>
  <si>
    <t>bill w/dogs giving report of eagle and pigu see above</t>
  </si>
  <si>
    <t>3 free range dogs roaming, pooping</t>
  </si>
  <si>
    <t>PIGU very far out in water</t>
  </si>
  <si>
    <t>low tide clear 58˚.  Chicks still in #9 Found another dead chick (2wk old) below #10 and pg head below #16</t>
  </si>
  <si>
    <t>large prey</t>
  </si>
  <si>
    <t>perch</t>
  </si>
  <si>
    <t>bill w dogs</t>
  </si>
  <si>
    <t>RTHA flew low infront of burrows, and parks infront of #18 again</t>
  </si>
  <si>
    <t>beach combers</t>
  </si>
  <si>
    <t>Hawk left</t>
  </si>
  <si>
    <t>walker w dog</t>
  </si>
  <si>
    <t>60˚ clear tide going out- chicks still in #9.  and Barn owls in #15</t>
  </si>
  <si>
    <t>juve eagle on pier playing with big stick</t>
  </si>
  <si>
    <t>Eagle swoops for pigu w/ prey</t>
  </si>
  <si>
    <t>PIGU waited at entrance, called, no answer then flew back into water with prey.  This may have been the case at 6:47…so I'm not sure about  recording as real delivery.</t>
  </si>
  <si>
    <t>60˚ tide out clear.  No more chicks in #9</t>
  </si>
  <si>
    <t>Mutiny Sands 2012</t>
  </si>
  <si>
    <t>Other</t>
  </si>
  <si>
    <t>Active Burrows</t>
  </si>
  <si>
    <t>total</t>
  </si>
  <si>
    <t>% of each Fish</t>
  </si>
  <si>
    <t>9 Burrows total 6 receiving deliveries 3 wks in a row.</t>
  </si>
  <si>
    <t>Sculp</t>
  </si>
  <si>
    <t>Gunn</t>
  </si>
  <si>
    <t>RH</t>
  </si>
  <si>
    <t>MS</t>
  </si>
  <si>
    <t>Both</t>
  </si>
  <si>
    <t xml:space="preserve"> MS # of burrows and Success</t>
  </si>
  <si>
    <t>MS prey choice percentages</t>
  </si>
  <si>
    <t>Year</t>
  </si>
  <si>
    <t>total burrows</t>
  </si>
  <si>
    <t>Success</t>
  </si>
  <si>
    <t>% fledged</t>
  </si>
  <si>
    <t>%Sculp</t>
  </si>
  <si>
    <t>% Gunnel</t>
  </si>
  <si>
    <t>% Other</t>
  </si>
  <si>
    <t>Average Prey Choice of Pigeon Guillemots Per Year in Multiple Colonies</t>
  </si>
  <si>
    <t>2012*</t>
  </si>
  <si>
    <t>2011*</t>
  </si>
  <si>
    <t>Table 1. Percentage of Gunnel and Sculpin prey choice.  *Prey choice average in 2011, 2012 combined for Mutiny Sands and Rolling Hills Only.</t>
  </si>
  <si>
    <t xml:space="preserve">Combined Total Burrows and Fledging Success in Mutiny Sands and Rolling Hills Per YEar </t>
  </si>
  <si>
    <t>Total Number of Burrows</t>
  </si>
  <si>
    <t>Number of Successful Fledings</t>
  </si>
  <si>
    <t>% Fledged</t>
  </si>
  <si>
    <t>Table 2. Colony Burrows and Fledging in two Colonies</t>
  </si>
  <si>
    <t>Prey Deliveries 2012 MS/RH</t>
  </si>
  <si>
    <t>MS 2012</t>
  </si>
  <si>
    <t xml:space="preserve">Fish Deliveries </t>
  </si>
  <si>
    <t>MS 2011</t>
  </si>
  <si>
    <t>Fish Deliveries</t>
  </si>
  <si>
    <t>Mutiny Sands</t>
  </si>
  <si>
    <t>Total Prey</t>
  </si>
  <si>
    <t xml:space="preserve"> Year</t>
  </si>
  <si>
    <t>Rolling Hills</t>
  </si>
  <si>
    <t>Number of Prey Deliveries for Mutiny Sands and Rolling Hills</t>
  </si>
  <si>
    <t>Total Prey Deliveries</t>
  </si>
  <si>
    <t>Percentage of Prey Deliveries in Rolling Hills and Mutiny Sands</t>
  </si>
  <si>
    <t>Total prey deliveries per year in Rolling Hills and Mutiny Sands</t>
  </si>
  <si>
    <t>Total</t>
  </si>
</sst>
</file>

<file path=xl/styles.xml><?xml version="1.0" encoding="utf-8"?>
<styleSheet xmlns="http://schemas.openxmlformats.org/spreadsheetml/2006/main">
  <numFmts count="1">
    <numFmt numFmtId="0" formatCode="General"/>
  </numFmts>
  <fonts count="9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0"/>
      <color indexed="8"/>
      <name val="Calibri"/>
    </font>
    <font>
      <b val="1"/>
      <sz val="10"/>
      <color indexed="8"/>
      <name val="Calibri"/>
    </font>
    <font>
      <b val="1"/>
      <sz val="18"/>
      <color indexed="8"/>
      <name val="Calibri"/>
    </font>
    <font>
      <b val="1"/>
      <sz val="12"/>
      <color indexed="8"/>
      <name val="Calibri"/>
    </font>
    <font>
      <b val="1"/>
      <sz val="16"/>
      <color indexed="8"/>
      <name val="Calibri"/>
    </font>
    <font>
      <b val="1"/>
      <sz val="14"/>
      <color indexed="8"/>
      <name val="Calibri"/>
    </font>
  </fonts>
  <fills count="7">
    <fill>
      <patternFill patternType="none"/>
    </fill>
    <fill>
      <patternFill patternType="gray125"/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0"/>
        <bgColor auto="1"/>
      </patternFill>
    </fill>
  </fills>
  <borders count="6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/>
      <bottom style="thin">
        <color indexed="9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/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/>
      <diagonal/>
    </border>
    <border>
      <left style="thin">
        <color indexed="9"/>
      </left>
      <right style="thin">
        <color indexed="9"/>
      </right>
      <top style="medium">
        <color indexed="8"/>
      </top>
      <bottom/>
      <diagonal/>
    </border>
    <border>
      <left style="thin">
        <color indexed="9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9"/>
      </top>
      <bottom/>
      <diagonal/>
    </border>
    <border>
      <left style="medium">
        <color indexed="8"/>
      </left>
      <right style="thin">
        <color indexed="9"/>
      </right>
      <top style="thin">
        <color indexed="9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medium">
        <color indexed="8"/>
      </left>
      <right style="medium">
        <color indexed="8"/>
      </right>
      <top/>
      <bottom style="thin">
        <color indexed="9"/>
      </bottom>
      <diagonal/>
    </border>
    <border>
      <left style="thin">
        <color indexed="9"/>
      </left>
      <right style="medium">
        <color indexed="8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/>
      <top style="thin">
        <color indexed="9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5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14" fontId="0" borderId="1" applyNumberFormat="1" applyFont="1" applyFill="0" applyBorder="1" applyAlignment="1" applyProtection="0">
      <alignment vertical="bottom"/>
    </xf>
    <xf numFmtId="20" fontId="0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20" fontId="0" borderId="2" applyNumberFormat="1" applyFont="1" applyFill="0" applyBorder="1" applyAlignment="1" applyProtection="0">
      <alignment vertical="bottom"/>
    </xf>
    <xf numFmtId="0" fontId="0" borderId="2" applyNumberFormat="1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14" fontId="0" borderId="6" applyNumberFormat="1" applyFont="1" applyFill="0" applyBorder="1" applyAlignment="1" applyProtection="0">
      <alignment vertical="bottom"/>
    </xf>
    <xf numFmtId="20" fontId="0" borderId="6" applyNumberFormat="1" applyFont="1" applyFill="0" applyBorder="1" applyAlignment="1" applyProtection="0">
      <alignment vertical="bottom"/>
    </xf>
    <xf numFmtId="0" fontId="0" borderId="6" applyNumberFormat="1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49" fontId="0" borderId="6" applyNumberFormat="1" applyFont="1" applyFill="0" applyBorder="1" applyAlignment="1" applyProtection="0">
      <alignment vertical="bottom"/>
    </xf>
    <xf numFmtId="49" fontId="0" borderId="4" applyNumberFormat="1" applyFont="1" applyFill="0" applyBorder="1" applyAlignment="1" applyProtection="0">
      <alignment vertical="bottom"/>
    </xf>
    <xf numFmtId="14" fontId="0" borderId="3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49" fontId="6" fillId="2" borderId="8" applyNumberFormat="1" applyFont="1" applyFill="1" applyBorder="1" applyAlignment="1" applyProtection="0">
      <alignment vertical="bottom"/>
    </xf>
    <xf numFmtId="49" fontId="0" fillId="2" borderId="9" applyNumberFormat="1" applyFont="1" applyFill="1" applyBorder="1" applyAlignment="1" applyProtection="0">
      <alignment vertical="bottom"/>
    </xf>
    <xf numFmtId="49" fontId="0" fillId="2" borderId="10" applyNumberFormat="1" applyFont="1" applyFill="1" applyBorder="1" applyAlignment="1" applyProtection="0">
      <alignment vertical="bottom"/>
    </xf>
    <xf numFmtId="0" fontId="0" borderId="11" applyNumberFormat="0" applyFont="1" applyFill="0" applyBorder="1" applyAlignment="1" applyProtection="0">
      <alignment vertical="bottom"/>
    </xf>
    <xf numFmtId="14" fontId="0" fillId="2" borderId="3" applyNumberFormat="1" applyFont="1" applyFill="1" applyBorder="1" applyAlignment="1" applyProtection="0">
      <alignment vertical="bottom"/>
    </xf>
    <xf numFmtId="0" fontId="0" fillId="2" borderId="4" applyNumberFormat="1" applyFont="1" applyFill="1" applyBorder="1" applyAlignment="1" applyProtection="0">
      <alignment vertical="bottom"/>
    </xf>
    <xf numFmtId="0" fontId="0" fillId="2" borderId="12" applyNumberFormat="1" applyFont="1" applyFill="1" applyBorder="1" applyAlignment="1" applyProtection="0">
      <alignment vertical="bottom"/>
    </xf>
    <xf numFmtId="49" fontId="0" borderId="13" applyNumberFormat="1" applyFont="1" applyFill="0" applyBorder="1" applyAlignment="1" applyProtection="0">
      <alignment vertical="bottom"/>
    </xf>
    <xf numFmtId="0" fontId="0" borderId="14" applyNumberFormat="0" applyFont="1" applyFill="0" applyBorder="1" applyAlignment="1" applyProtection="0">
      <alignment vertical="bottom"/>
    </xf>
    <xf numFmtId="14" fontId="0" fillId="2" borderId="15" applyNumberFormat="1" applyFont="1" applyFill="1" applyBorder="1" applyAlignment="1" applyProtection="0">
      <alignment vertical="bottom"/>
    </xf>
    <xf numFmtId="0" fontId="0" borderId="16" applyNumberFormat="1" applyFont="1" applyFill="0" applyBorder="1" applyAlignment="1" applyProtection="0">
      <alignment vertical="bottom"/>
    </xf>
    <xf numFmtId="0" fontId="0" borderId="17" applyNumberFormat="0" applyFont="1" applyFill="0" applyBorder="1" applyAlignment="1" applyProtection="0">
      <alignment vertical="bottom"/>
    </xf>
    <xf numFmtId="0" fontId="0" borderId="17" applyNumberFormat="1" applyFont="1" applyFill="0" applyBorder="1" applyAlignment="1" applyProtection="0">
      <alignment vertical="bottom"/>
    </xf>
    <xf numFmtId="0" fontId="0" borderId="18" applyNumberFormat="0" applyFont="1" applyFill="0" applyBorder="1" applyAlignment="1" applyProtection="0">
      <alignment vertical="bottom"/>
    </xf>
    <xf numFmtId="0" fontId="0" borderId="19" applyNumberFormat="0" applyFont="1" applyFill="0" applyBorder="1" applyAlignment="1" applyProtection="0">
      <alignment vertical="bottom"/>
    </xf>
    <xf numFmtId="0" fontId="0" borderId="11" applyNumberFormat="1" applyFont="1" applyFill="0" applyBorder="1" applyAlignment="1" applyProtection="0">
      <alignment vertical="bottom"/>
    </xf>
    <xf numFmtId="0" fontId="0" borderId="20" applyNumberFormat="0" applyFont="1" applyFill="0" applyBorder="1" applyAlignment="1" applyProtection="0">
      <alignment vertical="bottom"/>
    </xf>
    <xf numFmtId="0" fontId="0" borderId="20" applyNumberFormat="1" applyFont="1" applyFill="0" applyBorder="1" applyAlignment="1" applyProtection="0">
      <alignment vertical="bottom"/>
    </xf>
    <xf numFmtId="14" fontId="0" fillId="2" borderId="21" applyNumberFormat="1" applyFont="1" applyFill="1" applyBorder="1" applyAlignment="1" applyProtection="0">
      <alignment vertical="bottom"/>
    </xf>
    <xf numFmtId="0" fontId="0" fillId="2" borderId="22" applyNumberFormat="1" applyFont="1" applyFill="1" applyBorder="1" applyAlignment="1" applyProtection="0">
      <alignment vertical="bottom"/>
    </xf>
    <xf numFmtId="0" fontId="0" fillId="2" borderId="23" applyNumberFormat="1" applyFont="1" applyFill="1" applyBorder="1" applyAlignment="1" applyProtection="0">
      <alignment vertical="bottom"/>
    </xf>
    <xf numFmtId="0" fontId="0" borderId="13" applyNumberFormat="0" applyFont="1" applyFill="0" applyBorder="1" applyAlignment="1" applyProtection="0">
      <alignment vertical="bottom"/>
    </xf>
    <xf numFmtId="0" fontId="0" borderId="24" applyNumberFormat="0" applyFont="1" applyFill="0" applyBorder="1" applyAlignment="1" applyProtection="0">
      <alignment vertical="bottom"/>
    </xf>
    <xf numFmtId="49" fontId="0" fillId="2" borderId="25" applyNumberFormat="1" applyFont="1" applyFill="1" applyBorder="1" applyAlignment="1" applyProtection="0">
      <alignment vertical="bottom"/>
    </xf>
    <xf numFmtId="0" fontId="0" fillId="2" borderId="26" applyNumberFormat="1" applyFont="1" applyFill="1" applyBorder="1" applyAlignment="1" applyProtection="0">
      <alignment vertical="bottom"/>
    </xf>
    <xf numFmtId="0" fontId="0" fillId="2" borderId="27" applyNumberFormat="1" applyFont="1" applyFill="1" applyBorder="1" applyAlignment="1" applyProtection="0">
      <alignment vertical="bottom"/>
    </xf>
    <xf numFmtId="0" fontId="0" fillId="2" borderId="28" applyNumberFormat="1" applyFont="1" applyFill="1" applyBorder="1" applyAlignment="1" applyProtection="0">
      <alignment vertical="bottom"/>
    </xf>
    <xf numFmtId="0" fontId="0" borderId="29" applyNumberFormat="0" applyFont="1" applyFill="0" applyBorder="1" applyAlignment="1" applyProtection="0">
      <alignment vertical="bottom"/>
    </xf>
    <xf numFmtId="2" fontId="0" fillId="2" borderId="26" applyNumberFormat="1" applyFont="1" applyFill="1" applyBorder="1" applyAlignment="1" applyProtection="0">
      <alignment vertical="bottom"/>
    </xf>
    <xf numFmtId="2" fontId="0" fillId="2" borderId="27" applyNumberFormat="1" applyFont="1" applyFill="1" applyBorder="1" applyAlignment="1" applyProtection="0">
      <alignment vertical="bottom"/>
    </xf>
    <xf numFmtId="0" fontId="0" borderId="30" applyNumberFormat="0" applyFont="1" applyFill="0" applyBorder="1" applyAlignment="1" applyProtection="0">
      <alignment vertical="bottom"/>
    </xf>
    <xf numFmtId="49" fontId="0" fillId="2" borderId="31" applyNumberFormat="1" applyFont="1" applyFill="1" applyBorder="1" applyAlignment="1" applyProtection="0">
      <alignment vertical="bottom"/>
    </xf>
    <xf numFmtId="0" fontId="0" fillId="2" borderId="32" applyNumberFormat="0" applyFont="1" applyFill="1" applyBorder="1" applyAlignment="1" applyProtection="0">
      <alignment vertical="bottom"/>
    </xf>
    <xf numFmtId="0" fontId="0" fillId="2" borderId="33" applyNumberFormat="0" applyFont="1" applyFill="1" applyBorder="1" applyAlignment="1" applyProtection="0">
      <alignment vertical="bottom"/>
    </xf>
    <xf numFmtId="0" fontId="0" borderId="34" applyNumberFormat="0" applyFont="1" applyFill="0" applyBorder="1" applyAlignment="1" applyProtection="0">
      <alignment vertical="bottom"/>
    </xf>
    <xf numFmtId="49" fontId="0" borderId="7" applyNumberFormat="1" applyFont="1" applyFill="0" applyBorder="1" applyAlignment="1" applyProtection="0">
      <alignment vertical="bottom"/>
    </xf>
    <xf numFmtId="49" fontId="0" borderId="35" applyNumberFormat="1" applyFont="1" applyFill="0" applyBorder="1" applyAlignment="1" applyProtection="0">
      <alignment vertical="bottom"/>
    </xf>
    <xf numFmtId="0" fontId="0" fillId="3" borderId="36" applyNumberFormat="1" applyFont="1" applyFill="1" applyBorder="1" applyAlignment="1" applyProtection="0">
      <alignment vertical="bottom"/>
    </xf>
    <xf numFmtId="0" fontId="0" fillId="3" borderId="37" applyNumberFormat="1" applyFont="1" applyFill="1" applyBorder="1" applyAlignment="1" applyProtection="0">
      <alignment vertical="bottom"/>
    </xf>
    <xf numFmtId="0" fontId="0" fillId="3" borderId="38" applyNumberFormat="1" applyFont="1" applyFill="1" applyBorder="1" applyAlignment="1" applyProtection="0">
      <alignment vertical="bottom"/>
    </xf>
    <xf numFmtId="0" fontId="0" fillId="4" borderId="8" applyNumberFormat="1" applyFont="1" applyFill="1" applyBorder="1" applyAlignment="1" applyProtection="0">
      <alignment vertical="bottom"/>
    </xf>
    <xf numFmtId="2" fontId="0" fillId="4" borderId="9" applyNumberFormat="1" applyFont="1" applyFill="1" applyBorder="1" applyAlignment="1" applyProtection="0">
      <alignment vertical="bottom"/>
    </xf>
    <xf numFmtId="2" fontId="0" fillId="4" borderId="10" applyNumberFormat="1" applyFont="1" applyFill="1" applyBorder="1" applyAlignment="1" applyProtection="0">
      <alignment vertical="bottom"/>
    </xf>
    <xf numFmtId="2" fontId="0" borderId="6" applyNumberFormat="1" applyFont="1" applyFill="0" applyBorder="1" applyAlignment="1" applyProtection="0">
      <alignment vertical="bottom"/>
    </xf>
    <xf numFmtId="2" fontId="0" borderId="1" applyNumberFormat="1" applyFont="1" applyFill="0" applyBorder="1" applyAlignment="1" applyProtection="0">
      <alignment vertical="bottom"/>
    </xf>
    <xf numFmtId="0" fontId="0" borderId="39" applyNumberFormat="0" applyFont="1" applyFill="0" applyBorder="1" applyAlignment="1" applyProtection="0">
      <alignment vertical="bottom"/>
    </xf>
    <xf numFmtId="49" fontId="0" borderId="39" applyNumberFormat="1" applyFont="1" applyFill="0" applyBorder="1" applyAlignment="1" applyProtection="0">
      <alignment vertical="bottom"/>
    </xf>
    <xf numFmtId="49" fontId="0" borderId="40" applyNumberFormat="1" applyFont="1" applyFill="0" applyBorder="1" applyAlignment="1" applyProtection="0">
      <alignment horizontal="center" vertical="bottom"/>
    </xf>
    <xf numFmtId="49" fontId="0" borderId="41" applyNumberFormat="1" applyFont="1" applyFill="0" applyBorder="1" applyAlignment="1" applyProtection="0">
      <alignment vertical="bottom"/>
    </xf>
    <xf numFmtId="49" fontId="0" borderId="42" applyNumberFormat="1" applyFont="1" applyFill="0" applyBorder="1" applyAlignment="1" applyProtection="0">
      <alignment vertical="bottom"/>
    </xf>
    <xf numFmtId="0" fontId="0" borderId="43" applyNumberFormat="0" applyFont="1" applyFill="0" applyBorder="1" applyAlignment="1" applyProtection="0">
      <alignment vertical="bottom"/>
    </xf>
    <xf numFmtId="49" fontId="0" borderId="8" applyNumberFormat="1" applyFont="1" applyFill="0" applyBorder="1" applyAlignment="1" applyProtection="0">
      <alignment horizontal="center" vertical="bottom"/>
    </xf>
    <xf numFmtId="49" fontId="0" borderId="9" applyNumberFormat="1" applyFont="1" applyFill="0" applyBorder="1" applyAlignment="1" applyProtection="0">
      <alignment horizontal="center" vertical="bottom"/>
    </xf>
    <xf numFmtId="49" fontId="0" borderId="10" applyNumberFormat="1" applyFont="1" applyFill="0" applyBorder="1" applyAlignment="1" applyProtection="0">
      <alignment horizontal="center" vertical="bottom"/>
    </xf>
    <xf numFmtId="0" fontId="0" borderId="44" applyNumberFormat="0" applyFont="1" applyFill="0" applyBorder="1" applyAlignment="1" applyProtection="0">
      <alignment vertical="bottom"/>
    </xf>
    <xf numFmtId="0" fontId="0" fillId="5" borderId="15" applyNumberFormat="1" applyFont="1" applyFill="1" applyBorder="1" applyAlignment="1" applyProtection="0">
      <alignment vertical="bottom"/>
    </xf>
    <xf numFmtId="0" fontId="0" fillId="5" borderId="4" applyNumberFormat="1" applyFont="1" applyFill="1" applyBorder="1" applyAlignment="1" applyProtection="0">
      <alignment vertical="bottom"/>
    </xf>
    <xf numFmtId="2" fontId="0" fillId="5" borderId="12" applyNumberFormat="1" applyFont="1" applyFill="1" applyBorder="1" applyAlignment="1" applyProtection="0">
      <alignment vertical="bottom"/>
    </xf>
    <xf numFmtId="0" fontId="0" borderId="45" applyNumberFormat="0" applyFont="1" applyFill="0" applyBorder="1" applyAlignment="1" applyProtection="0">
      <alignment vertical="bottom"/>
    </xf>
    <xf numFmtId="0" fontId="0" fillId="4" borderId="15" applyNumberFormat="1" applyFont="1" applyFill="1" applyBorder="1" applyAlignment="1" applyProtection="0">
      <alignment vertical="bottom"/>
    </xf>
    <xf numFmtId="2" fontId="0" fillId="4" borderId="4" applyNumberFormat="1" applyFont="1" applyFill="1" applyBorder="1" applyAlignment="1" applyProtection="0">
      <alignment vertical="bottom"/>
    </xf>
    <xf numFmtId="2" fontId="0" fillId="4" borderId="12" applyNumberFormat="1" applyFont="1" applyFill="1" applyBorder="1" applyAlignment="1" applyProtection="0">
      <alignment vertical="bottom"/>
    </xf>
    <xf numFmtId="0" fontId="0" borderId="15" applyNumberFormat="0" applyFont="1" applyFill="0" applyBorder="1" applyAlignment="1" applyProtection="0">
      <alignment vertical="bottom"/>
    </xf>
    <xf numFmtId="0" fontId="0" borderId="46" applyNumberFormat="1" applyFont="1" applyFill="0" applyBorder="1" applyAlignment="1" applyProtection="0">
      <alignment vertical="bottom"/>
    </xf>
    <xf numFmtId="0" fontId="0" borderId="47" applyNumberFormat="1" applyFont="1" applyFill="0" applyBorder="1" applyAlignment="1" applyProtection="0">
      <alignment vertical="bottom"/>
    </xf>
    <xf numFmtId="2" fontId="0" borderId="12" applyNumberFormat="1" applyFont="1" applyFill="0" applyBorder="1" applyAlignment="1" applyProtection="0">
      <alignment vertical="bottom"/>
    </xf>
    <xf numFmtId="0" fontId="0" borderId="48" applyNumberFormat="0" applyFont="1" applyFill="0" applyBorder="1" applyAlignment="1" applyProtection="0">
      <alignment vertical="bottom"/>
    </xf>
    <xf numFmtId="0" fontId="0" borderId="49" applyNumberFormat="1" applyFont="1" applyFill="0" applyBorder="1" applyAlignment="1" applyProtection="0">
      <alignment vertical="bottom"/>
    </xf>
    <xf numFmtId="0" fontId="0" borderId="46" applyNumberFormat="0" applyFont="1" applyFill="0" applyBorder="1" applyAlignment="1" applyProtection="0">
      <alignment vertical="bottom"/>
    </xf>
    <xf numFmtId="0" fontId="0" borderId="50" applyNumberFormat="1" applyFont="1" applyFill="0" applyBorder="1" applyAlignment="1" applyProtection="0">
      <alignment vertical="bottom"/>
    </xf>
    <xf numFmtId="0" fontId="0" borderId="51" applyNumberFormat="0" applyFont="1" applyFill="0" applyBorder="1" applyAlignment="1" applyProtection="0">
      <alignment vertical="bottom"/>
    </xf>
    <xf numFmtId="0" fontId="0" borderId="35" applyNumberFormat="1" applyFont="1" applyFill="0" applyBorder="1" applyAlignment="1" applyProtection="0">
      <alignment vertical="bottom"/>
    </xf>
    <xf numFmtId="0" fontId="0" borderId="52" applyNumberFormat="1" applyFont="1" applyFill="0" applyBorder="1" applyAlignment="1" applyProtection="0">
      <alignment vertical="bottom"/>
    </xf>
    <xf numFmtId="0" fontId="0" borderId="7" applyNumberFormat="1" applyFont="1" applyFill="0" applyBorder="1" applyAlignment="1" applyProtection="0">
      <alignment vertical="bottom"/>
    </xf>
    <xf numFmtId="0" fontId="0" borderId="53" applyNumberFormat="1" applyFont="1" applyFill="0" applyBorder="1" applyAlignment="1" applyProtection="0">
      <alignment vertical="bottom"/>
    </xf>
    <xf numFmtId="2" fontId="0" borderId="54" applyNumberFormat="1" applyFont="1" applyFill="0" applyBorder="1" applyAlignment="1" applyProtection="0">
      <alignment vertical="bottom"/>
    </xf>
    <xf numFmtId="0" fontId="0" borderId="35" applyNumberFormat="0" applyFont="1" applyFill="0" applyBorder="1" applyAlignment="1" applyProtection="0">
      <alignment vertical="bottom"/>
    </xf>
    <xf numFmtId="0" fontId="0" borderId="55" applyNumberFormat="1" applyFont="1" applyFill="0" applyBorder="1" applyAlignment="1" applyProtection="0">
      <alignment vertical="bottom"/>
    </xf>
    <xf numFmtId="49" fontId="0" borderId="14" applyNumberFormat="1" applyFont="1" applyFill="0" applyBorder="1" applyAlignment="1" applyProtection="0">
      <alignment vertical="bottom"/>
    </xf>
    <xf numFmtId="49" fontId="0" borderId="56" applyNumberFormat="1" applyFont="1" applyFill="0" applyBorder="1" applyAlignment="1" applyProtection="0">
      <alignment horizontal="center" vertical="bottom"/>
    </xf>
    <xf numFmtId="9" fontId="0" borderId="56" applyNumberFormat="1" applyFont="1" applyFill="0" applyBorder="1" applyAlignment="1" applyProtection="0">
      <alignment horizontal="center" vertical="bottom"/>
    </xf>
    <xf numFmtId="0" fontId="0" borderId="56" applyNumberFormat="1" applyFont="1" applyFill="0" applyBorder="1" applyAlignment="1" applyProtection="0">
      <alignment horizontal="center" vertical="bottom"/>
    </xf>
    <xf numFmtId="49" fontId="0" borderId="19" applyNumberFormat="1" applyFont="1" applyFill="0" applyBorder="1" applyAlignment="1" applyProtection="0">
      <alignment vertical="bottom"/>
    </xf>
    <xf numFmtId="49" fontId="0" borderId="17" applyNumberFormat="1" applyFont="1" applyFill="0" applyBorder="1" applyAlignment="1" applyProtection="0">
      <alignment vertical="bottom"/>
    </xf>
    <xf numFmtId="49" fontId="0" borderId="19" applyNumberFormat="1" applyFont="1" applyFill="0" applyBorder="1" applyAlignment="1" applyProtection="0">
      <alignment horizontal="center" vertical="bottom"/>
    </xf>
    <xf numFmtId="49" fontId="0" borderId="1" applyNumberFormat="1" applyFont="1" applyFill="0" applyBorder="1" applyAlignment="1" applyProtection="0">
      <alignment horizontal="center" vertical="bottom"/>
    </xf>
    <xf numFmtId="49" fontId="0" borderId="17" applyNumberFormat="1" applyFont="1" applyFill="0" applyBorder="1" applyAlignment="1" applyProtection="0">
      <alignment horizontal="center" vertical="bottom"/>
    </xf>
    <xf numFmtId="0" fontId="0" borderId="17" applyNumberFormat="0" applyFont="1" applyFill="0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49" fontId="0" fillId="6" borderId="1" applyNumberFormat="1" applyFont="1" applyFill="1" applyBorder="1" applyAlignment="1" applyProtection="0">
      <alignment vertical="bottom"/>
    </xf>
    <xf numFmtId="14" fontId="0" borderId="14" applyNumberFormat="1" applyFont="1" applyFill="0" applyBorder="1" applyAlignment="1" applyProtection="0">
      <alignment vertical="bottom"/>
    </xf>
    <xf numFmtId="0" fontId="0" fillId="6" borderId="1" applyNumberFormat="1" applyFont="1" applyFill="1" applyBorder="1" applyAlignment="1" applyProtection="0">
      <alignment vertical="bottom"/>
    </xf>
    <xf numFmtId="14" fontId="0" borderId="57" applyNumberFormat="1" applyFont="1" applyFill="0" applyBorder="1" applyAlignment="1" applyProtection="0">
      <alignment vertical="bottom"/>
    </xf>
    <xf numFmtId="14" fontId="0" borderId="19" applyNumberFormat="1" applyFont="1" applyFill="0" applyBorder="1" applyAlignment="1" applyProtection="0">
      <alignment vertical="bottom"/>
    </xf>
    <xf numFmtId="14" fontId="0" borderId="58" applyNumberFormat="1" applyFont="1" applyFill="0" applyBorder="1" applyAlignment="1" applyProtection="0">
      <alignment vertical="bottom"/>
    </xf>
    <xf numFmtId="49" fontId="0" fillId="6" borderId="7" applyNumberFormat="1" applyFont="1" applyFill="1" applyBorder="1" applyAlignment="1" applyProtection="0">
      <alignment vertical="bottom"/>
    </xf>
    <xf numFmtId="49" fontId="0" borderId="59" applyNumberFormat="1" applyFont="1" applyFill="0" applyBorder="1" applyAlignment="1" applyProtection="0">
      <alignment vertical="bottom"/>
    </xf>
    <xf numFmtId="49" fontId="0" fillId="6" borderId="60" applyNumberFormat="1" applyFont="1" applyFill="1" applyBorder="1" applyAlignment="1" applyProtection="0">
      <alignment vertical="bottom"/>
    </xf>
    <xf numFmtId="14" fontId="0" borderId="13" applyNumberFormat="1" applyFont="1" applyFill="0" applyBorder="1" applyAlignment="1" applyProtection="0">
      <alignment vertical="bottom"/>
    </xf>
    <xf numFmtId="0" fontId="0" fillId="6" borderId="35" applyNumberFormat="1" applyFont="1" applyFill="1" applyBorder="1" applyAlignment="1" applyProtection="0">
      <alignment vertical="bottom"/>
    </xf>
    <xf numFmtId="14" fontId="0" borderId="16" applyNumberFormat="1" applyFont="1" applyFill="0" applyBorder="1" applyAlignment="1" applyProtection="0">
      <alignment vertical="bottom"/>
    </xf>
    <xf numFmtId="14" fontId="0" borderId="11" applyNumberFormat="1" applyFont="1" applyFill="0" applyBorder="1" applyAlignment="1" applyProtection="0">
      <alignment vertical="bottom"/>
    </xf>
    <xf numFmtId="49" fontId="0" borderId="11" applyNumberFormat="1" applyFont="1" applyFill="0" applyBorder="1" applyAlignment="1" applyProtection="0">
      <alignment vertical="bottom"/>
    </xf>
    <xf numFmtId="14" fontId="0" borderId="52" applyNumberFormat="1" applyFont="1" applyFill="0" applyBorder="1" applyAlignment="1" applyProtection="0">
      <alignment vertical="bottom"/>
    </xf>
    <xf numFmtId="0" fontId="0" fillId="6" borderId="55" applyNumberFormat="1" applyFont="1" applyFill="1" applyBorder="1" applyAlignment="1" applyProtection="0">
      <alignment vertical="bottom"/>
    </xf>
    <xf numFmtId="49" fontId="0" borderId="61" applyNumberFormat="1" applyFont="1" applyFill="0" applyBorder="1" applyAlignment="1" applyProtection="0">
      <alignment vertical="bottom"/>
    </xf>
    <xf numFmtId="49" fontId="0" fillId="6" borderId="61" applyNumberFormat="1" applyFont="1" applyFill="1" applyBorder="1" applyAlignment="1" applyProtection="0">
      <alignment vertical="bottom"/>
    </xf>
    <xf numFmtId="0" fontId="0" borderId="40" applyNumberFormat="0" applyFont="1" applyFill="0" applyBorder="1" applyAlignment="1" applyProtection="0">
      <alignment vertical="bottom"/>
    </xf>
    <xf numFmtId="14" fontId="0" fillId="2" borderId="15" applyNumberFormat="1" applyFont="1" applyFill="1" applyBorder="1" applyAlignment="1" applyProtection="0">
      <alignment horizontal="center" vertical="bottom"/>
    </xf>
    <xf numFmtId="0" fontId="0" fillId="6" borderId="62" applyNumberFormat="1" applyFont="1" applyFill="1" applyBorder="1" applyAlignment="1" applyProtection="0">
      <alignment vertical="bottom"/>
    </xf>
    <xf numFmtId="14" fontId="0" fillId="2" borderId="63" applyNumberFormat="1" applyFont="1" applyFill="1" applyBorder="1" applyAlignment="1" applyProtection="0">
      <alignment horizontal="center" vertical="bottom"/>
    </xf>
    <xf numFmtId="0" fontId="0" fillId="6" borderId="64" applyNumberFormat="1" applyFont="1" applyFill="1" applyBorder="1" applyAlignment="1" applyProtection="0">
      <alignment vertical="bottom"/>
    </xf>
    <xf numFmtId="0" fontId="0" fillId="6" borderId="34" applyNumberFormat="0" applyFont="1" applyFill="1" applyBorder="1" applyAlignment="1" applyProtection="0">
      <alignment vertical="bottom"/>
    </xf>
    <xf numFmtId="0" fontId="0" fillId="6" borderId="1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56" applyNumberFormat="1" applyFont="1" applyFill="0" applyBorder="1" applyAlignment="1" applyProtection="0">
      <alignment vertical="bottom"/>
    </xf>
    <xf numFmtId="0" fontId="0" borderId="56" applyNumberFormat="1" applyFont="1" applyFill="0" applyBorder="1" applyAlignment="1" applyProtection="0">
      <alignment vertical="bottom"/>
    </xf>
    <xf numFmtId="0" fontId="0" borderId="57" applyNumberFormat="0" applyFont="1" applyFill="0" applyBorder="1" applyAlignment="1" applyProtection="0">
      <alignment vertical="bottom"/>
    </xf>
    <xf numFmtId="49" fontId="0" borderId="65" applyNumberFormat="1" applyFont="1" applyFill="0" applyBorder="1" applyAlignment="1" applyProtection="0">
      <alignment vertical="bottom"/>
    </xf>
    <xf numFmtId="0" fontId="0" borderId="66" applyNumberFormat="0" applyFont="1" applyFill="0" applyBorder="1" applyAlignment="1" applyProtection="0">
      <alignment vertical="bottom"/>
    </xf>
    <xf numFmtId="49" fontId="0" borderId="36" applyNumberFormat="1" applyFont="1" applyFill="0" applyBorder="1" applyAlignment="1" applyProtection="0">
      <alignment vertical="bottom"/>
    </xf>
    <xf numFmtId="0" fontId="0" borderId="37" applyNumberFormat="1" applyFont="1" applyFill="0" applyBorder="1" applyAlignment="1" applyProtection="0">
      <alignment vertical="bottom"/>
    </xf>
    <xf numFmtId="0" fontId="0" borderId="37" applyNumberFormat="0" applyFont="1" applyFill="0" applyBorder="1" applyAlignment="1" applyProtection="0">
      <alignment vertical="bottom"/>
    </xf>
    <xf numFmtId="0" fontId="0" borderId="38" applyNumberFormat="1" applyFont="1" applyFill="0" applyBorder="1" applyAlignment="1" applyProtection="0">
      <alignment vertical="bottom"/>
    </xf>
    <xf numFmtId="49" fontId="0" borderId="34" applyNumberFormat="1" applyFont="1" applyFill="0" applyBorder="1" applyAlignment="1" applyProtection="0">
      <alignment vertical="bottom"/>
    </xf>
    <xf numFmtId="49" fontId="6" borderId="14" applyNumberFormat="1" applyFont="1" applyFill="0" applyBorder="1" applyAlignment="1" applyProtection="0">
      <alignment vertical="bottom"/>
    </xf>
    <xf numFmtId="49" fontId="6" borderId="56" applyNumberFormat="1" applyFont="1" applyFill="0" applyBorder="1" applyAlignment="1" applyProtection="0">
      <alignment horizontal="center" vertical="bottom"/>
    </xf>
    <xf numFmtId="2" fontId="0" borderId="56" applyNumberFormat="1" applyFont="1" applyFill="0" applyBorder="1" applyAlignment="1" applyProtection="0">
      <alignment horizontal="center" vertical="bottom"/>
    </xf>
    <xf numFmtId="0" fontId="6" borderId="14" applyNumberFormat="0" applyFont="1" applyFill="0" applyBorder="1" applyAlignment="1" applyProtection="0">
      <alignment vertical="bottom"/>
    </xf>
    <xf numFmtId="49" fontId="6" borderId="56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878787"/>
      <rgbColor rgb="ff4a7dbb"/>
      <rgbColor rgb="ffbe4b48"/>
      <rgbColor rgb="ff98b954"/>
      <rgbColor rgb="ffffff00"/>
      <rgbColor rgb="fffde9d9"/>
      <rgbColor rgb="ffe5dfec"/>
      <rgbColor rgb="ffccc0d9"/>
      <rgbColor rgb="ff3e7fc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1" i="0" strike="noStrike" sz="1800" u="none">
                <a:solidFill>
                  <a:srgbClr val="000000"/>
                </a:solidFill>
                <a:latin typeface="Calibri"/>
              </a:defRPr>
            </a:pPr>
            <a:r>
              <a:rPr b="1" i="0" strike="noStrike" sz="1800" u="none">
                <a:solidFill>
                  <a:srgbClr val="000000"/>
                </a:solidFill>
                <a:latin typeface="Calibri"/>
              </a:rPr>
              <a:t>Mutiny Sands Prey Deliveries 2012</a:t>
            </a:r>
          </a:p>
        </c:rich>
      </c:tx>
      <c:layout>
        <c:manualLayout>
          <c:xMode val="edge"/>
          <c:yMode val="edge"/>
          <c:x val="0"/>
          <c:y val="0"/>
          <c:w val="0.839645"/>
          <c:h val="0.227951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20976"/>
          <c:y val="0.227951"/>
          <c:w val="0.652106"/>
          <c:h val="0.612001"/>
        </c:manualLayout>
      </c:layout>
      <c:lineChart>
        <c:grouping val="standard"/>
        <c:varyColors val="0"/>
        <c:ser>
          <c:idx val="0"/>
          <c:order val="0"/>
          <c:tx>
            <c:strRef>
              <c:f>'Sheet1'!$B$2</c:f>
              <c:strCache>
                <c:ptCount val="1"/>
                <c:pt idx="0">
                  <c:v>Gunnel</c:v>
                </c:pt>
              </c:strCache>
            </c:strRef>
          </c:tx>
          <c:spPr>
            <a:noFill/>
            <a:ln w="31750" cap="flat">
              <a:solidFill>
                <a:srgbClr val="4A7EBB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solidFill>
                <a:srgbClr val="000000">
                  <a:alpha val="0"/>
                </a:srgbClr>
              </a:solidFill>
              <a:ln w="31750" cap="flat">
                <a:solidFill>
                  <a:srgbClr val="4A7EBB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'Sheet1'!$A$3:$A$11</c:f>
              <c:strCache>
                <c:ptCount val="9"/>
                <c:pt idx="0">
                  <c:v>6/28/12</c:v>
                </c:pt>
                <c:pt idx="1">
                  <c:v>7/5/12</c:v>
                </c:pt>
                <c:pt idx="2">
                  <c:v>7/12/12</c:v>
                </c:pt>
                <c:pt idx="3">
                  <c:v>7/19/12</c:v>
                </c:pt>
                <c:pt idx="4">
                  <c:v>7/26/12</c:v>
                </c:pt>
                <c:pt idx="5">
                  <c:v>8/2/12</c:v>
                </c:pt>
                <c:pt idx="6">
                  <c:v>8/9/12</c:v>
                </c:pt>
                <c:pt idx="7">
                  <c:v>8/16/12</c:v>
                </c:pt>
                <c:pt idx="8">
                  <c:v>8/23/12</c:v>
                </c:pt>
              </c:strCache>
            </c:strRef>
          </c:cat>
          <c:val>
            <c:numRef>
              <c:f>'Sheet1'!$B$3:$B$11</c:f>
              <c:numCache>
                <c:ptCount val="9"/>
                <c:pt idx="0">
                  <c:v>0.000000</c:v>
                </c:pt>
                <c:pt idx="1">
                  <c:v>5.000000</c:v>
                </c:pt>
                <c:pt idx="2">
                  <c:v>15.000000</c:v>
                </c:pt>
                <c:pt idx="3">
                  <c:v>20.000000</c:v>
                </c:pt>
                <c:pt idx="4">
                  <c:v>17.000000</c:v>
                </c:pt>
                <c:pt idx="5">
                  <c:v>4.000000</c:v>
                </c:pt>
                <c:pt idx="6">
                  <c:v>3.000000</c:v>
                </c:pt>
                <c:pt idx="7">
                  <c:v>2.000000</c:v>
                </c:pt>
                <c:pt idx="8">
                  <c:v>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'Sheet1'!$C$2</c:f>
              <c:strCache>
                <c:ptCount val="1"/>
                <c:pt idx="0">
                  <c:v>Sculpin</c:v>
                </c:pt>
              </c:strCache>
            </c:strRef>
          </c:tx>
          <c:spPr>
            <a:noFill/>
            <a:ln w="31750" cap="flat">
              <a:solidFill>
                <a:srgbClr val="BE4B48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solidFill>
                <a:srgbClr val="000000">
                  <a:alpha val="0"/>
                </a:srgbClr>
              </a:solidFill>
              <a:ln w="31750" cap="flat">
                <a:solidFill>
                  <a:srgbClr val="BE4B48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'Sheet1'!$A$3:$A$11</c:f>
              <c:strCache>
                <c:ptCount val="9"/>
                <c:pt idx="0">
                  <c:v>6/28/12</c:v>
                </c:pt>
                <c:pt idx="1">
                  <c:v>7/5/12</c:v>
                </c:pt>
                <c:pt idx="2">
                  <c:v>7/12/12</c:v>
                </c:pt>
                <c:pt idx="3">
                  <c:v>7/19/12</c:v>
                </c:pt>
                <c:pt idx="4">
                  <c:v>7/26/12</c:v>
                </c:pt>
                <c:pt idx="5">
                  <c:v>8/2/12</c:v>
                </c:pt>
                <c:pt idx="6">
                  <c:v>8/9/12</c:v>
                </c:pt>
                <c:pt idx="7">
                  <c:v>8/16/12</c:v>
                </c:pt>
                <c:pt idx="8">
                  <c:v>8/23/12</c:v>
                </c:pt>
              </c:strCache>
            </c:strRef>
          </c:cat>
          <c:val>
            <c:numRef>
              <c:f>'Sheet1'!$C$3:$C$11</c:f>
              <c:numCache>
                <c:ptCount val="9"/>
                <c:pt idx="0">
                  <c:v>0.000000</c:v>
                </c:pt>
                <c:pt idx="1">
                  <c:v>7.000000</c:v>
                </c:pt>
                <c:pt idx="2">
                  <c:v>8.000000</c:v>
                </c:pt>
                <c:pt idx="3">
                  <c:v>8.000000</c:v>
                </c:pt>
                <c:pt idx="4">
                  <c:v>8.000000</c:v>
                </c:pt>
                <c:pt idx="5">
                  <c:v>5.000000</c:v>
                </c:pt>
                <c:pt idx="6">
                  <c:v>12.000000</c:v>
                </c:pt>
                <c:pt idx="7">
                  <c:v>1.000000</c:v>
                </c:pt>
                <c:pt idx="8">
                  <c:v>0.000000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'Sheet1'!$D$2</c:f>
              <c:strCache>
                <c:ptCount val="1"/>
                <c:pt idx="0">
                  <c:v>Other</c:v>
                </c:pt>
              </c:strCache>
            </c:strRef>
          </c:tx>
          <c:spPr>
            <a:noFill/>
            <a:ln w="31750" cap="flat">
              <a:solidFill>
                <a:srgbClr val="98B955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solidFill>
                <a:srgbClr val="000000">
                  <a:alpha val="0"/>
                </a:srgbClr>
              </a:solidFill>
              <a:ln w="31750" cap="flat">
                <a:solidFill>
                  <a:srgbClr val="98B955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'Sheet1'!$A$3:$A$11</c:f>
              <c:strCache>
                <c:ptCount val="9"/>
                <c:pt idx="0">
                  <c:v>6/28/12</c:v>
                </c:pt>
                <c:pt idx="1">
                  <c:v>7/5/12</c:v>
                </c:pt>
                <c:pt idx="2">
                  <c:v>7/12/12</c:v>
                </c:pt>
                <c:pt idx="3">
                  <c:v>7/19/12</c:v>
                </c:pt>
                <c:pt idx="4">
                  <c:v>7/26/12</c:v>
                </c:pt>
                <c:pt idx="5">
                  <c:v>8/2/12</c:v>
                </c:pt>
                <c:pt idx="6">
                  <c:v>8/9/12</c:v>
                </c:pt>
                <c:pt idx="7">
                  <c:v>8/16/12</c:v>
                </c:pt>
                <c:pt idx="8">
                  <c:v>8/23/12</c:v>
                </c:pt>
              </c:strCache>
            </c:strRef>
          </c:cat>
          <c:val>
            <c:numRef>
              <c:f>'Sheet1'!$D$3:$D$11</c:f>
              <c:numCache>
                <c:ptCount val="9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6.000000</c:v>
                </c:pt>
                <c:pt idx="4">
                  <c:v>5.000000</c:v>
                </c:pt>
                <c:pt idx="5">
                  <c:v>3.000000</c:v>
                </c:pt>
                <c:pt idx="6">
                  <c:v>1.000000</c:v>
                </c:pt>
                <c:pt idx="7">
                  <c:v>1.000000</c:v>
                </c:pt>
                <c:pt idx="8">
                  <c:v>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  <a:r>
                  <a:rPr b="1" i="0" strike="noStrike" sz="1000" u="none">
                    <a:solidFill>
                      <a:srgbClr val="000000"/>
                    </a:solidFill>
                    <a:latin typeface="Calibri"/>
                  </a:rPr>
                  <a:t>Week of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  <a:r>
                  <a:rPr b="1" i="0" strike="noStrike" sz="1000" u="none">
                    <a:solidFill>
                      <a:srgbClr val="000000"/>
                    </a:solidFill>
                    <a:latin typeface="Calibri"/>
                  </a:rPr>
                  <a:t>Number of Prey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5"/>
        <c:minorUnit val="2.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810712"/>
          <c:y val="0.43761"/>
          <c:w val="0.189288"/>
          <c:h val="0.16693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1" i="0" strike="noStrike" sz="1800" u="none">
                <a:solidFill>
                  <a:srgbClr val="000000"/>
                </a:solidFill>
                <a:latin typeface="Calibri"/>
              </a:defRPr>
            </a:pPr>
            <a:r>
              <a:rPr b="1" i="0" strike="noStrike" sz="1800" u="none">
                <a:solidFill>
                  <a:srgbClr val="000000"/>
                </a:solidFill>
                <a:latin typeface="Calibri"/>
              </a:rPr>
              <a:t>Prey Deliveries 2012 MS/RH</a:t>
            </a:r>
          </a:p>
        </c:rich>
      </c:tx>
      <c:layout>
        <c:manualLayout>
          <c:xMode val="edge"/>
          <c:yMode val="edge"/>
          <c:x val="0.0152411"/>
          <c:y val="0"/>
          <c:w val="0.745058"/>
          <c:h val="0.20824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33539"/>
          <c:y val="0.208247"/>
          <c:w val="0.615979"/>
          <c:h val="0.64446"/>
        </c:manualLayout>
      </c:layout>
      <c:lineChart>
        <c:grouping val="standard"/>
        <c:varyColors val="0"/>
        <c:ser>
          <c:idx val="0"/>
          <c:order val="0"/>
          <c:tx>
            <c:strRef>
              <c:f>'Sheet3'!$B$1</c:f>
              <c:strCache>
                <c:ptCount val="1"/>
                <c:pt idx="0">
                  <c:v>Gunnel</c:v>
                </c:pt>
              </c:strCache>
            </c:strRef>
          </c:tx>
          <c:spPr>
            <a:noFill/>
            <a:ln w="47625" cap="flat">
              <a:solidFill>
                <a:srgbClr val="4A7EBB"/>
              </a:solidFill>
              <a:prstDash val="solid"/>
              <a:round/>
            </a:ln>
            <a:effectLst/>
          </c:spPr>
          <c:marker>
            <c:symbol val="none"/>
            <c:size val="3"/>
            <c:spPr>
              <a:solidFill>
                <a:srgbClr val="000000">
                  <a:alpha val="0"/>
                </a:srgbClr>
              </a:solidFill>
              <a:ln w="47625" cap="flat">
                <a:solidFill>
                  <a:srgbClr val="4A7EBB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'Sheet3'!$A$2:$A$10</c:f>
              <c:strCache>
                <c:ptCount val="9"/>
                <c:pt idx="0">
                  <c:v>6/28/12</c:v>
                </c:pt>
                <c:pt idx="1">
                  <c:v>7/5/12</c:v>
                </c:pt>
                <c:pt idx="2">
                  <c:v>7/12/12</c:v>
                </c:pt>
                <c:pt idx="3">
                  <c:v>7/19/12</c:v>
                </c:pt>
                <c:pt idx="4">
                  <c:v>7/26/12</c:v>
                </c:pt>
                <c:pt idx="5">
                  <c:v>8/2/12</c:v>
                </c:pt>
                <c:pt idx="6">
                  <c:v>8/9/12</c:v>
                </c:pt>
                <c:pt idx="7">
                  <c:v>8/16/12</c:v>
                </c:pt>
                <c:pt idx="8">
                  <c:v>8/23/12</c:v>
                </c:pt>
              </c:strCache>
            </c:strRef>
          </c:cat>
          <c:val>
            <c:numRef>
              <c:f>'Sheet3'!$B$2:$B$10</c:f>
              <c:numCache>
                <c:ptCount val="9"/>
                <c:pt idx="0">
                  <c:v>14.000000</c:v>
                </c:pt>
                <c:pt idx="1">
                  <c:v>26.000000</c:v>
                </c:pt>
                <c:pt idx="2">
                  <c:v>35.000000</c:v>
                </c:pt>
                <c:pt idx="3">
                  <c:v>52.000000</c:v>
                </c:pt>
                <c:pt idx="4">
                  <c:v>51.000000</c:v>
                </c:pt>
                <c:pt idx="5">
                  <c:v>19.000000</c:v>
                </c:pt>
                <c:pt idx="6">
                  <c:v>8.000000</c:v>
                </c:pt>
                <c:pt idx="7">
                  <c:v>4.000000</c:v>
                </c:pt>
                <c:pt idx="8">
                  <c:v>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'Sheet3'!$C$1</c:f>
              <c:strCache>
                <c:ptCount val="1"/>
                <c:pt idx="0">
                  <c:v>Sculpin</c:v>
                </c:pt>
              </c:strCache>
            </c:strRef>
          </c:tx>
          <c:spPr>
            <a:noFill/>
            <a:ln w="47625" cap="flat">
              <a:solidFill>
                <a:srgbClr val="BE4B48"/>
              </a:solidFill>
              <a:prstDash val="solid"/>
              <a:round/>
            </a:ln>
            <a:effectLst/>
          </c:spPr>
          <c:marker>
            <c:symbol val="none"/>
            <c:size val="3"/>
            <c:spPr>
              <a:solidFill>
                <a:srgbClr val="000000">
                  <a:alpha val="0"/>
                </a:srgbClr>
              </a:solidFill>
              <a:ln w="47625" cap="flat">
                <a:solidFill>
                  <a:srgbClr val="BE4B48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'Sheet3'!$A$2:$A$10</c:f>
              <c:strCache>
                <c:ptCount val="9"/>
                <c:pt idx="0">
                  <c:v>6/28/12</c:v>
                </c:pt>
                <c:pt idx="1">
                  <c:v>7/5/12</c:v>
                </c:pt>
                <c:pt idx="2">
                  <c:v>7/12/12</c:v>
                </c:pt>
                <c:pt idx="3">
                  <c:v>7/19/12</c:v>
                </c:pt>
                <c:pt idx="4">
                  <c:v>7/26/12</c:v>
                </c:pt>
                <c:pt idx="5">
                  <c:v>8/2/12</c:v>
                </c:pt>
                <c:pt idx="6">
                  <c:v>8/9/12</c:v>
                </c:pt>
                <c:pt idx="7">
                  <c:v>8/16/12</c:v>
                </c:pt>
                <c:pt idx="8">
                  <c:v>8/23/12</c:v>
                </c:pt>
              </c:strCache>
            </c:strRef>
          </c:cat>
          <c:val>
            <c:numRef>
              <c:f>'Sheet3'!$C$2:$C$10</c:f>
              <c:numCache>
                <c:ptCount val="9"/>
                <c:pt idx="0">
                  <c:v>6.000000</c:v>
                </c:pt>
                <c:pt idx="1">
                  <c:v>14.000000</c:v>
                </c:pt>
                <c:pt idx="2">
                  <c:v>24.000000</c:v>
                </c:pt>
                <c:pt idx="3">
                  <c:v>26.000000</c:v>
                </c:pt>
                <c:pt idx="4">
                  <c:v>20.000000</c:v>
                </c:pt>
                <c:pt idx="5">
                  <c:v>7.000000</c:v>
                </c:pt>
                <c:pt idx="6">
                  <c:v>13.000000</c:v>
                </c:pt>
                <c:pt idx="7">
                  <c:v>2.000000</c:v>
                </c:pt>
                <c:pt idx="8">
                  <c:v>0.000000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'Sheet3'!$D$1</c:f>
              <c:strCache>
                <c:ptCount val="1"/>
                <c:pt idx="0">
                  <c:v>Other</c:v>
                </c:pt>
              </c:strCache>
            </c:strRef>
          </c:tx>
          <c:spPr>
            <a:noFill/>
            <a:ln w="47625" cap="flat">
              <a:solidFill>
                <a:srgbClr val="98B955"/>
              </a:solidFill>
              <a:prstDash val="solid"/>
              <a:round/>
            </a:ln>
            <a:effectLst/>
          </c:spPr>
          <c:marker>
            <c:symbol val="none"/>
            <c:size val="3"/>
            <c:spPr>
              <a:solidFill>
                <a:srgbClr val="000000">
                  <a:alpha val="0"/>
                </a:srgbClr>
              </a:solidFill>
              <a:ln w="47625" cap="flat">
                <a:solidFill>
                  <a:srgbClr val="98B955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'Sheet3'!$A$2:$A$10</c:f>
              <c:strCache>
                <c:ptCount val="9"/>
                <c:pt idx="0">
                  <c:v>6/28/12</c:v>
                </c:pt>
                <c:pt idx="1">
                  <c:v>7/5/12</c:v>
                </c:pt>
                <c:pt idx="2">
                  <c:v>7/12/12</c:v>
                </c:pt>
                <c:pt idx="3">
                  <c:v>7/19/12</c:v>
                </c:pt>
                <c:pt idx="4">
                  <c:v>7/26/12</c:v>
                </c:pt>
                <c:pt idx="5">
                  <c:v>8/2/12</c:v>
                </c:pt>
                <c:pt idx="6">
                  <c:v>8/9/12</c:v>
                </c:pt>
                <c:pt idx="7">
                  <c:v>8/16/12</c:v>
                </c:pt>
                <c:pt idx="8">
                  <c:v>8/23/12</c:v>
                </c:pt>
              </c:strCache>
            </c:strRef>
          </c:cat>
          <c:val>
            <c:numRef>
              <c:f>'Sheet3'!$D$2:$D$10</c:f>
              <c:numCache>
                <c:ptCount val="9"/>
                <c:pt idx="0">
                  <c:v>4.000000</c:v>
                </c:pt>
                <c:pt idx="1">
                  <c:v>1.000000</c:v>
                </c:pt>
                <c:pt idx="2">
                  <c:v>5.000000</c:v>
                </c:pt>
                <c:pt idx="3">
                  <c:v>12.000000</c:v>
                </c:pt>
                <c:pt idx="4">
                  <c:v>16.000000</c:v>
                </c:pt>
                <c:pt idx="5">
                  <c:v>9.000000</c:v>
                </c:pt>
                <c:pt idx="6">
                  <c:v>2.000000</c:v>
                </c:pt>
                <c:pt idx="7">
                  <c:v>2.000000</c:v>
                </c:pt>
                <c:pt idx="8">
                  <c:v>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  <a:r>
                  <a:rPr b="1" i="0" strike="noStrike" sz="1000" u="none">
                    <a:solidFill>
                      <a:srgbClr val="000000"/>
                    </a:solidFill>
                    <a:latin typeface="Calibri"/>
                  </a:rPr>
                  <a:t>Week Of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  <a:r>
                  <a:rPr b="1" i="0" strike="noStrike" sz="1000" u="none">
                    <a:solidFill>
                      <a:srgbClr val="000000"/>
                    </a:solidFill>
                    <a:latin typeface="Calibri"/>
                  </a:rPr>
                  <a:t>Number of Prey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15"/>
        <c:minorUnit val="7.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791055"/>
          <c:y val="0.442463"/>
          <c:w val="0.208945"/>
          <c:h val="0.15466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1" i="0" strike="noStrike" sz="1600" u="none">
                <a:solidFill>
                  <a:srgbClr val="000000"/>
                </a:solidFill>
                <a:latin typeface="Calibri"/>
              </a:defRPr>
            </a:pPr>
            <a:r>
              <a:rPr b="1" i="0" strike="noStrike" sz="1600" u="none">
                <a:solidFill>
                  <a:srgbClr val="000000"/>
                </a:solidFill>
                <a:latin typeface="Calibri"/>
              </a:rPr>
              <a:t>Rate of Fish Delivery at Mutiny Sands 2012 </a:t>
            </a:r>
          </a:p>
        </c:rich>
      </c:tx>
      <c:layout>
        <c:manualLayout>
          <c:xMode val="edge"/>
          <c:yMode val="edge"/>
          <c:x val="0"/>
          <c:y val="0"/>
          <c:w val="0.858806"/>
          <c:h val="0.199642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89492"/>
          <c:y val="0.199642"/>
          <c:w val="0.509396"/>
          <c:h val="0.61549"/>
        </c:manualLayout>
      </c:layout>
      <c:lineChart>
        <c:grouping val="standard"/>
        <c:varyColors val="0"/>
        <c:ser>
          <c:idx val="0"/>
          <c:order val="0"/>
          <c:tx>
            <c:strRef>
              <c:f>'Sheet3'!$B$14</c:f>
              <c:strCache>
                <c:ptCount val="1"/>
                <c:pt idx="0">
                  <c:v>Fish Deliveries </c:v>
                </c:pt>
              </c:strCache>
            </c:strRef>
          </c:tx>
          <c:spPr>
            <a:gradFill flip="none" rotWithShape="1">
              <a:gsLst>
                <a:gs pos="0">
                  <a:srgbClr val="3F80CE"/>
                </a:gs>
                <a:gs pos="100000">
                  <a:schemeClr val="accent1">
                    <a:hueOff val="357503"/>
                    <a:satOff val="54545"/>
                    <a:lumOff val="29273"/>
                  </a:schemeClr>
                </a:gs>
              </a:gsLst>
              <a:lin ang="16200000" scaled="0"/>
            </a:gradFill>
            <a:ln w="25400" cap="flat">
              <a:solidFill>
                <a:srgbClr val="4A7EBB"/>
              </a:solidFill>
              <a:prstDash val="solid"/>
              <a:round/>
            </a:ln>
            <a:effectLst/>
          </c:spPr>
          <c:marker>
            <c:symbol val="diamond"/>
            <c:size val="6"/>
            <c:spPr>
              <a:gradFill flip="none" rotWithShape="1">
                <a:gsLst>
                  <a:gs pos="0">
                    <a:srgbClr val="3F80CE"/>
                  </a:gs>
                  <a:gs pos="100000">
                    <a:schemeClr val="accent1">
                      <a:hueOff val="357503"/>
                      <a:satOff val="54545"/>
                      <a:lumOff val="29273"/>
                    </a:schemeClr>
                  </a:gs>
                </a:gsLst>
                <a:lin ang="16200000" scaled="0"/>
              </a:gradFill>
              <a:ln w="9525" cap="flat">
                <a:solidFill>
                  <a:srgbClr val="4A7EBB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'Sheet3'!$A$15:$A$23</c:f>
              <c:strCache>
                <c:ptCount val="9"/>
                <c:pt idx="0">
                  <c:v>6/28/12</c:v>
                </c:pt>
                <c:pt idx="1">
                  <c:v>7/5/12</c:v>
                </c:pt>
                <c:pt idx="2">
                  <c:v>7/12/12</c:v>
                </c:pt>
                <c:pt idx="3">
                  <c:v>7/19/12</c:v>
                </c:pt>
                <c:pt idx="4">
                  <c:v>7/26/12</c:v>
                </c:pt>
                <c:pt idx="5">
                  <c:v>8/2/12</c:v>
                </c:pt>
                <c:pt idx="6">
                  <c:v>8/9/12</c:v>
                </c:pt>
                <c:pt idx="7">
                  <c:v>8/16/12</c:v>
                </c:pt>
                <c:pt idx="8">
                  <c:v>8/23/12</c:v>
                </c:pt>
              </c:strCache>
            </c:strRef>
          </c:cat>
          <c:val>
            <c:numRef>
              <c:f>'Sheet3'!$B$15:$B$23</c:f>
              <c:numCache>
                <c:ptCount val="9"/>
                <c:pt idx="0">
                  <c:v>0.000000</c:v>
                </c:pt>
                <c:pt idx="1">
                  <c:v>2.400000</c:v>
                </c:pt>
                <c:pt idx="2">
                  <c:v>4.600000</c:v>
                </c:pt>
                <c:pt idx="3">
                  <c:v>6.800000</c:v>
                </c:pt>
                <c:pt idx="4">
                  <c:v>6.000000</c:v>
                </c:pt>
                <c:pt idx="5">
                  <c:v>2.400000</c:v>
                </c:pt>
                <c:pt idx="6">
                  <c:v>3.200000</c:v>
                </c:pt>
                <c:pt idx="7">
                  <c:v>0.800000</c:v>
                </c:pt>
                <c:pt idx="8">
                  <c:v>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i="0" strike="noStrike" sz="1600" u="none">
                    <a:solidFill>
                      <a:srgbClr val="000000"/>
                    </a:solidFill>
                    <a:latin typeface="Calibri"/>
                  </a:defRPr>
                </a:pPr>
                <a:r>
                  <a:rPr b="1" i="0" strike="noStrike" sz="1600" u="none">
                    <a:solidFill>
                      <a:srgbClr val="000000"/>
                    </a:solidFill>
                    <a:latin typeface="Calibri"/>
                  </a:rPr>
                  <a:t>Week Of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i="0" strike="noStrike" sz="1400" u="none">
                    <a:solidFill>
                      <a:srgbClr val="000000"/>
                    </a:solidFill>
                    <a:latin typeface="Calibri"/>
                  </a:defRPr>
                </a:pPr>
                <a:r>
                  <a:rPr b="1" i="0" strike="noStrike" sz="1400" u="none">
                    <a:solidFill>
                      <a:srgbClr val="000000"/>
                    </a:solidFill>
                    <a:latin typeface="Calibri"/>
                  </a:rPr>
                  <a:t>Number of Fish Per Hour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1.75"/>
        <c:minorUnit val="0.87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73324"/>
          <c:y val="0.49109"/>
          <c:w val="0.26676"/>
          <c:h val="0.069817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1" i="0" strike="noStrike" sz="1600" u="none">
                <a:solidFill>
                  <a:srgbClr val="000000"/>
                </a:solidFill>
                <a:latin typeface="Calibri"/>
              </a:defRPr>
            </a:pPr>
            <a:r>
              <a:rPr b="1" i="0" strike="noStrike" sz="1600" u="none">
                <a:solidFill>
                  <a:srgbClr val="000000"/>
                </a:solidFill>
                <a:latin typeface="Calibri"/>
              </a:rPr>
              <a:t>Rate of Fish Delivery at Mutiny Sands2011</a:t>
            </a:r>
          </a:p>
        </c:rich>
      </c:tx>
      <c:layout>
        <c:manualLayout>
          <c:xMode val="edge"/>
          <c:yMode val="edge"/>
          <c:x val="0"/>
          <c:y val="0"/>
          <c:w val="0.867114"/>
          <c:h val="0.208122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82755"/>
          <c:y val="0.208122"/>
          <c:w val="0.51221"/>
          <c:h val="0.59969"/>
        </c:manualLayout>
      </c:layout>
      <c:lineChart>
        <c:grouping val="standard"/>
        <c:varyColors val="0"/>
        <c:ser>
          <c:idx val="0"/>
          <c:order val="0"/>
          <c:tx>
            <c:strRef>
              <c:f>'Sheet3'!$B$25</c:f>
              <c:strCache>
                <c:ptCount val="1"/>
                <c:pt idx="0">
                  <c:v>Fish Deliveries</c:v>
                </c:pt>
              </c:strCache>
            </c:strRef>
          </c:tx>
          <c:spPr>
            <a:gradFill flip="none" rotWithShape="1">
              <a:gsLst>
                <a:gs pos="0">
                  <a:srgbClr val="3F80CE"/>
                </a:gs>
                <a:gs pos="100000">
                  <a:schemeClr val="accent1">
                    <a:hueOff val="357503"/>
                    <a:satOff val="54545"/>
                    <a:lumOff val="29273"/>
                  </a:schemeClr>
                </a:gs>
              </a:gsLst>
              <a:lin ang="16200000" scaled="0"/>
            </a:gradFill>
            <a:ln w="19050" cap="flat">
              <a:solidFill>
                <a:srgbClr val="4A7EBB"/>
              </a:solidFill>
              <a:prstDash val="solid"/>
              <a:round/>
            </a:ln>
            <a:effectLst/>
          </c:spPr>
          <c:marker>
            <c:symbol val="diamond"/>
            <c:size val="6"/>
            <c:spPr>
              <a:gradFill flip="none" rotWithShape="1">
                <a:gsLst>
                  <a:gs pos="0">
                    <a:srgbClr val="3F80CE"/>
                  </a:gs>
                  <a:gs pos="100000">
                    <a:schemeClr val="accent1">
                      <a:hueOff val="357503"/>
                      <a:satOff val="54545"/>
                      <a:lumOff val="29273"/>
                    </a:schemeClr>
                  </a:gs>
                </a:gsLst>
                <a:lin ang="16200000" scaled="0"/>
              </a:gradFill>
              <a:ln w="6350" cap="flat">
                <a:solidFill>
                  <a:srgbClr val="4A7EBB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'Sheet3'!$A$26:$A$35</c:f>
              <c:strCache>
                <c:ptCount val="10"/>
                <c:pt idx="0">
                  <c:v>6/21/11</c:v>
                </c:pt>
                <c:pt idx="1">
                  <c:v>6/28/11</c:v>
                </c:pt>
                <c:pt idx="2">
                  <c:v>7/5/11</c:v>
                </c:pt>
                <c:pt idx="3">
                  <c:v>7/12/11</c:v>
                </c:pt>
                <c:pt idx="4">
                  <c:v>7/19/11</c:v>
                </c:pt>
                <c:pt idx="5">
                  <c:v>7/26/11</c:v>
                </c:pt>
                <c:pt idx="6">
                  <c:v>8/2/11</c:v>
                </c:pt>
                <c:pt idx="7">
                  <c:v>8/9/11</c:v>
                </c:pt>
                <c:pt idx="8">
                  <c:v>8/16/11</c:v>
                </c:pt>
                <c:pt idx="9">
                  <c:v>8/23/11</c:v>
                </c:pt>
              </c:strCache>
            </c:strRef>
          </c:cat>
          <c:val>
            <c:numRef>
              <c:f>'Sheet3'!$B$26:$B$35</c:f>
              <c:numCache>
                <c:ptCount val="10"/>
                <c:pt idx="0">
                  <c:v>0.000000</c:v>
                </c:pt>
                <c:pt idx="1">
                  <c:v>0.000000</c:v>
                </c:pt>
                <c:pt idx="2">
                  <c:v>2.600000</c:v>
                </c:pt>
                <c:pt idx="3">
                  <c:v>3.800000</c:v>
                </c:pt>
                <c:pt idx="4">
                  <c:v>2.800000</c:v>
                </c:pt>
                <c:pt idx="5">
                  <c:v>4.200000</c:v>
                </c:pt>
                <c:pt idx="6">
                  <c:v>5.600000</c:v>
                </c:pt>
                <c:pt idx="7">
                  <c:v>3.200000</c:v>
                </c:pt>
                <c:pt idx="8">
                  <c:v>1.600000</c:v>
                </c:pt>
                <c:pt idx="9">
                  <c:v>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i="0" strike="noStrike" sz="1600" u="none">
                    <a:solidFill>
                      <a:srgbClr val="000000"/>
                    </a:solidFill>
                    <a:latin typeface="Calibri"/>
                  </a:defRPr>
                </a:pPr>
                <a:r>
                  <a:rPr b="1" i="0" strike="noStrike" sz="1600" u="none">
                    <a:solidFill>
                      <a:srgbClr val="000000"/>
                    </a:solidFill>
                    <a:latin typeface="Calibri"/>
                  </a:rPr>
                  <a:t>Week Of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i="0" strike="noStrike" sz="1400" u="none">
                    <a:solidFill>
                      <a:srgbClr val="000000"/>
                    </a:solidFill>
                    <a:latin typeface="Calibri"/>
                  </a:defRPr>
                </a:pPr>
                <a:r>
                  <a:rPr b="1" i="0" strike="noStrike" sz="1400" u="none">
                    <a:solidFill>
                      <a:srgbClr val="000000"/>
                    </a:solidFill>
                    <a:latin typeface="Calibri"/>
                  </a:rPr>
                  <a:t>Number of Fish Per Hour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1.5"/>
        <c:minorUnit val="0.7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730709"/>
          <c:y val="0.490977"/>
          <c:w val="0.269291"/>
          <c:h val="0.071721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image" Target="../media/image1.png"/><Relationship Id="rId4" Type="http://schemas.openxmlformats.org/officeDocument/2006/relationships/chart" Target="../charts/chart4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10</xdr:col>
      <xdr:colOff>400401</xdr:colOff>
      <xdr:row>22</xdr:row>
      <xdr:rowOff>183726</xdr:rowOff>
    </xdr:from>
    <xdr:to>
      <xdr:col>15</xdr:col>
      <xdr:colOff>660399</xdr:colOff>
      <xdr:row>38</xdr:row>
      <xdr:rowOff>37748</xdr:rowOff>
    </xdr:to>
    <xdr:graphicFrame>
      <xdr:nvGraphicFramePr>
        <xdr:cNvPr id="2" name="Chart 2"/>
        <xdr:cNvGraphicFramePr/>
      </xdr:nvGraphicFramePr>
      <xdr:xfrm>
        <a:off x="9366601" y="4425526"/>
        <a:ext cx="4387499" cy="295282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7</xdr:col>
      <xdr:colOff>451201</xdr:colOff>
      <xdr:row>0</xdr:row>
      <xdr:rowOff>31326</xdr:rowOff>
    </xdr:from>
    <xdr:to>
      <xdr:col>12</xdr:col>
      <xdr:colOff>298449</xdr:colOff>
      <xdr:row>17</xdr:row>
      <xdr:rowOff>12348</xdr:rowOff>
    </xdr:to>
    <xdr:graphicFrame>
      <xdr:nvGraphicFramePr>
        <xdr:cNvPr id="4" name="Chart 2"/>
        <xdr:cNvGraphicFramePr/>
      </xdr:nvGraphicFramePr>
      <xdr:xfrm>
        <a:off x="6229701" y="31326"/>
        <a:ext cx="3974749" cy="323222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3</xdr:col>
      <xdr:colOff>127857</xdr:colOff>
      <xdr:row>17</xdr:row>
      <xdr:rowOff>151553</xdr:rowOff>
    </xdr:from>
    <xdr:to>
      <xdr:col>8</xdr:col>
      <xdr:colOff>806449</xdr:colOff>
      <xdr:row>34</xdr:row>
      <xdr:rowOff>4728</xdr:rowOff>
    </xdr:to>
    <xdr:graphicFrame>
      <xdr:nvGraphicFramePr>
        <xdr:cNvPr id="5" name="Chart 6"/>
        <xdr:cNvGraphicFramePr/>
      </xdr:nvGraphicFramePr>
      <xdr:xfrm>
        <a:off x="2604357" y="3402753"/>
        <a:ext cx="4806093" cy="311707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1</xdr:col>
      <xdr:colOff>215900</xdr:colOff>
      <xdr:row>46</xdr:row>
      <xdr:rowOff>101600</xdr:rowOff>
    </xdr:from>
    <xdr:to>
      <xdr:col>7</xdr:col>
      <xdr:colOff>469900</xdr:colOff>
      <xdr:row>62</xdr:row>
      <xdr:rowOff>50800</xdr:rowOff>
    </xdr:to>
    <xdr:pic>
      <xdr:nvPicPr>
        <xdr:cNvPr id="6" name="Picture 5" descr="Picture 5"/>
        <xdr:cNvPicPr>
          <a:picLocks noChangeAspect="1"/>
        </xdr:cNvPicPr>
      </xdr:nvPicPr>
      <xdr:blipFill>
        <a:blip r:embed="rId3">
          <a:extLst/>
        </a:blip>
        <a:stretch>
          <a:fillRect/>
        </a:stretch>
      </xdr:blipFill>
      <xdr:spPr>
        <a:xfrm>
          <a:off x="1041400" y="8915400"/>
          <a:ext cx="5207000" cy="29972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397658</xdr:colOff>
      <xdr:row>30</xdr:row>
      <xdr:rowOff>75353</xdr:rowOff>
    </xdr:from>
    <xdr:to>
      <xdr:col>6</xdr:col>
      <xdr:colOff>63500</xdr:colOff>
      <xdr:row>46</xdr:row>
      <xdr:rowOff>4728</xdr:rowOff>
    </xdr:to>
    <xdr:graphicFrame>
      <xdr:nvGraphicFramePr>
        <xdr:cNvPr id="7" name="Chart 4"/>
        <xdr:cNvGraphicFramePr/>
      </xdr:nvGraphicFramePr>
      <xdr:xfrm>
        <a:off x="397657" y="5828453"/>
        <a:ext cx="4618843" cy="299007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I269"/>
  <sheetViews>
    <sheetView workbookViewId="0" showGridLines="0" defaultGridColor="1"/>
  </sheetViews>
  <sheetFormatPr defaultColWidth="10.8333" defaultRowHeight="15" customHeight="1" outlineLevelRow="0" outlineLevelCol="0"/>
  <cols>
    <col min="1" max="1" width="10.8516" style="1" customWidth="1"/>
    <col min="2" max="2" width="10.8516" style="1" customWidth="1"/>
    <col min="3" max="3" width="10.8516" style="1" customWidth="1"/>
    <col min="4" max="4" width="10.8516" style="1" customWidth="1"/>
    <col min="5" max="5" width="10.8516" style="1" customWidth="1"/>
    <col min="6" max="6" width="10.8516" style="1" customWidth="1"/>
    <col min="7" max="7" width="10.8516" style="1" customWidth="1"/>
    <col min="8" max="8" width="17.3516" style="1" customWidth="1"/>
    <col min="9" max="9" width="24.1719" style="1" customWidth="1"/>
    <col min="10" max="256" width="10.8516" style="1" customWidth="1"/>
  </cols>
  <sheetData>
    <row r="1" ht="17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</row>
    <row r="2" ht="17" customHeight="1">
      <c r="A2" s="3">
        <v>41088</v>
      </c>
      <c r="B2" s="4">
        <v>0.2395833333333334</v>
      </c>
      <c r="C2" s="5">
        <v>46</v>
      </c>
      <c r="D2" s="6"/>
      <c r="E2" s="6"/>
      <c r="F2" s="6"/>
      <c r="G2" s="6"/>
      <c r="H2" s="6"/>
      <c r="I2" t="s" s="2">
        <v>9</v>
      </c>
    </row>
    <row r="3" ht="17" customHeight="1">
      <c r="A3" s="6"/>
      <c r="B3" s="4">
        <v>0.2604166666666666</v>
      </c>
      <c r="C3" s="5">
        <v>9</v>
      </c>
      <c r="D3" s="6"/>
      <c r="E3" s="6"/>
      <c r="F3" s="6"/>
      <c r="G3" s="6"/>
      <c r="H3" s="6"/>
      <c r="I3" s="6"/>
    </row>
    <row r="4" ht="17" customHeight="1">
      <c r="A4" s="6"/>
      <c r="B4" s="4">
        <v>0.28125</v>
      </c>
      <c r="C4" s="5">
        <v>10</v>
      </c>
      <c r="D4" s="6"/>
      <c r="E4" s="6"/>
      <c r="F4" s="6"/>
      <c r="G4" s="6"/>
      <c r="H4" s="6"/>
      <c r="I4" s="6"/>
    </row>
    <row r="5" ht="17" customHeight="1">
      <c r="A5" s="6"/>
      <c r="B5" s="4">
        <v>0.3020833333333334</v>
      </c>
      <c r="C5" s="5">
        <v>6</v>
      </c>
      <c r="D5" s="6"/>
      <c r="E5" s="6"/>
      <c r="F5" s="6"/>
      <c r="G5" s="6"/>
      <c r="H5" s="6"/>
      <c r="I5" s="6"/>
    </row>
    <row r="6" ht="17" customHeight="1">
      <c r="A6" s="6"/>
      <c r="B6" s="4">
        <v>0.3229166666666666</v>
      </c>
      <c r="C6" s="5">
        <v>10</v>
      </c>
      <c r="D6" s="6"/>
      <c r="E6" s="6"/>
      <c r="F6" s="6"/>
      <c r="G6" s="6"/>
      <c r="H6" s="6"/>
      <c r="I6" s="6"/>
    </row>
    <row r="7" ht="17" customHeight="1">
      <c r="A7" s="6"/>
      <c r="B7" s="4">
        <v>0.34375</v>
      </c>
      <c r="C7" s="5">
        <v>13</v>
      </c>
      <c r="D7" s="6"/>
      <c r="E7" s="6"/>
      <c r="F7" s="6"/>
      <c r="G7" s="6"/>
      <c r="H7" s="6"/>
      <c r="I7" s="6"/>
    </row>
    <row r="8" ht="17" customHeight="1">
      <c r="A8" s="6"/>
      <c r="B8" s="4">
        <v>0.3506944444444444</v>
      </c>
      <c r="C8" s="6"/>
      <c r="D8" s="6"/>
      <c r="E8" s="6"/>
      <c r="F8" s="6"/>
      <c r="G8" s="6"/>
      <c r="H8" s="6"/>
      <c r="I8" t="s" s="2">
        <v>10</v>
      </c>
    </row>
    <row r="9" ht="17" customHeight="1">
      <c r="A9" s="6"/>
      <c r="B9" s="4">
        <v>0.3645833333333334</v>
      </c>
      <c r="C9" s="5">
        <v>15</v>
      </c>
      <c r="D9" s="6"/>
      <c r="E9" s="6"/>
      <c r="F9" s="6"/>
      <c r="G9" s="6"/>
      <c r="H9" s="6"/>
      <c r="I9" s="6"/>
    </row>
    <row r="10" ht="17" customHeight="1">
      <c r="A10" s="6"/>
      <c r="B10" s="4">
        <v>0.3854166666666666</v>
      </c>
      <c r="C10" s="5">
        <v>16</v>
      </c>
      <c r="D10" s="6"/>
      <c r="E10" s="6"/>
      <c r="F10" s="6"/>
      <c r="G10" s="6"/>
      <c r="H10" s="6"/>
      <c r="I10" s="6"/>
    </row>
    <row r="11" ht="17" customHeight="1">
      <c r="A11" s="6"/>
      <c r="B11" s="4">
        <v>0.40625</v>
      </c>
      <c r="C11" s="5">
        <v>19</v>
      </c>
      <c r="D11" s="6"/>
      <c r="E11" s="6"/>
      <c r="F11" s="6"/>
      <c r="G11" s="6"/>
      <c r="H11" s="6"/>
      <c r="I11" s="6"/>
    </row>
    <row r="12" ht="17" customHeight="1">
      <c r="A12" s="6"/>
      <c r="B12" s="4">
        <v>0.4270833333333334</v>
      </c>
      <c r="C12" s="5">
        <v>16</v>
      </c>
      <c r="D12" s="6"/>
      <c r="E12" s="6"/>
      <c r="F12" s="6"/>
      <c r="G12" s="6"/>
      <c r="H12" s="6"/>
      <c r="I12" s="6"/>
    </row>
    <row r="13" ht="17" customHeight="1">
      <c r="A13" s="7"/>
      <c r="B13" s="8">
        <v>0.4479166666666666</v>
      </c>
      <c r="C13" s="9">
        <v>18</v>
      </c>
      <c r="D13" s="7"/>
      <c r="E13" s="7"/>
      <c r="F13" s="7"/>
      <c r="G13" s="7"/>
      <c r="H13" s="7"/>
      <c r="I13" s="7"/>
    </row>
    <row r="14" ht="17" customHeight="1">
      <c r="A14" s="10"/>
      <c r="B14" s="11"/>
      <c r="C14" s="11"/>
      <c r="D14" s="11"/>
      <c r="E14" s="11"/>
      <c r="F14" s="11"/>
      <c r="G14" s="11"/>
      <c r="H14" s="11"/>
      <c r="I14" s="12"/>
    </row>
    <row r="15" ht="17" customHeight="1">
      <c r="A15" s="13">
        <v>41095</v>
      </c>
      <c r="B15" s="14">
        <v>0.2291666666666666</v>
      </c>
      <c r="C15" s="15">
        <v>29</v>
      </c>
      <c r="D15" s="16"/>
      <c r="E15" s="16"/>
      <c r="F15" s="16"/>
      <c r="G15" s="16"/>
      <c r="H15" s="16"/>
      <c r="I15" t="s" s="17">
        <v>11</v>
      </c>
    </row>
    <row r="16" ht="17" customHeight="1">
      <c r="A16" s="6"/>
      <c r="B16" s="4">
        <v>0.2319444444444444</v>
      </c>
      <c r="C16" s="6"/>
      <c r="D16" s="5">
        <v>10</v>
      </c>
      <c r="E16" s="6"/>
      <c r="F16" s="5">
        <v>1</v>
      </c>
      <c r="G16" s="6"/>
      <c r="H16" s="6"/>
      <c r="I16" s="6"/>
    </row>
    <row r="17" ht="17" customHeight="1">
      <c r="A17" s="6"/>
      <c r="B17" s="4">
        <v>0.24375</v>
      </c>
      <c r="C17" s="6"/>
      <c r="D17" s="5">
        <v>10</v>
      </c>
      <c r="E17" s="5">
        <v>1</v>
      </c>
      <c r="F17" s="6"/>
      <c r="G17" s="6"/>
      <c r="H17" s="5">
        <v>13</v>
      </c>
      <c r="I17" s="6"/>
    </row>
    <row r="18" ht="17" customHeight="1">
      <c r="A18" s="6"/>
      <c r="B18" s="4">
        <v>0.2479166666666667</v>
      </c>
      <c r="C18" s="6"/>
      <c r="D18" s="5">
        <v>12</v>
      </c>
      <c r="E18" s="6"/>
      <c r="F18" s="5">
        <v>1</v>
      </c>
      <c r="G18" s="6"/>
      <c r="H18" s="6"/>
      <c r="I18" s="6"/>
    </row>
    <row r="19" ht="17" customHeight="1">
      <c r="A19" s="6"/>
      <c r="B19" s="4">
        <v>0.25</v>
      </c>
      <c r="C19" s="5">
        <v>30</v>
      </c>
      <c r="D19" s="6"/>
      <c r="E19" s="6"/>
      <c r="F19" s="6"/>
      <c r="G19" s="6"/>
      <c r="H19" s="6"/>
      <c r="I19" s="6"/>
    </row>
    <row r="20" ht="17" customHeight="1">
      <c r="A20" s="6"/>
      <c r="B20" s="4">
        <v>0.2625</v>
      </c>
      <c r="C20" s="6"/>
      <c r="D20" s="5">
        <v>10</v>
      </c>
      <c r="E20" s="5">
        <v>1</v>
      </c>
      <c r="F20" s="6"/>
      <c r="G20" s="6"/>
      <c r="H20" s="5">
        <v>27</v>
      </c>
      <c r="I20" s="6"/>
    </row>
    <row r="21" ht="17" customHeight="1">
      <c r="A21" s="6"/>
      <c r="B21" s="4">
        <v>0.2638888888888888</v>
      </c>
      <c r="C21" s="6"/>
      <c r="D21" s="5">
        <v>12</v>
      </c>
      <c r="E21" s="5">
        <v>1</v>
      </c>
      <c r="F21" s="6"/>
      <c r="G21" s="6"/>
      <c r="H21" s="5">
        <v>23</v>
      </c>
      <c r="I21" s="6"/>
    </row>
    <row r="22" ht="17" customHeight="1">
      <c r="A22" s="6"/>
      <c r="B22" s="4">
        <v>0.2673611111111112</v>
      </c>
      <c r="C22" t="s" s="2">
        <v>12</v>
      </c>
      <c r="D22" s="5">
        <v>16</v>
      </c>
      <c r="E22" s="5">
        <v>1</v>
      </c>
      <c r="F22" s="6"/>
      <c r="G22" s="6"/>
      <c r="H22" s="6"/>
      <c r="I22" s="6"/>
    </row>
    <row r="23" ht="17" customHeight="1">
      <c r="A23" s="6"/>
      <c r="B23" s="4">
        <v>0.2708333333333334</v>
      </c>
      <c r="C23" s="5">
        <v>28</v>
      </c>
      <c r="D23" s="6"/>
      <c r="E23" s="6"/>
      <c r="F23" s="6"/>
      <c r="G23" s="6"/>
      <c r="H23" s="6"/>
      <c r="I23" s="6"/>
    </row>
    <row r="24" ht="17" customHeight="1">
      <c r="A24" s="6"/>
      <c r="B24" s="4">
        <v>0.2756944444444445</v>
      </c>
      <c r="C24" s="6"/>
      <c r="D24" s="5">
        <v>16</v>
      </c>
      <c r="E24" s="5">
        <v>1</v>
      </c>
      <c r="F24" s="6"/>
      <c r="G24" s="6"/>
      <c r="H24" s="5">
        <v>12</v>
      </c>
      <c r="I24" s="6"/>
    </row>
    <row r="25" ht="17" customHeight="1">
      <c r="A25" s="6"/>
      <c r="B25" s="4">
        <v>0.2881944444444444</v>
      </c>
      <c r="C25" s="6"/>
      <c r="D25" s="6"/>
      <c r="E25" s="6"/>
      <c r="F25" s="6"/>
      <c r="G25" s="6"/>
      <c r="H25" s="6"/>
      <c r="I25" t="s" s="2">
        <v>13</v>
      </c>
    </row>
    <row r="26" ht="17" customHeight="1">
      <c r="A26" s="6"/>
      <c r="B26" s="4">
        <v>0.2916666666666666</v>
      </c>
      <c r="C26" s="5">
        <v>22</v>
      </c>
      <c r="D26" s="6"/>
      <c r="E26" s="6"/>
      <c r="F26" s="6"/>
      <c r="G26" s="6"/>
      <c r="H26" s="6"/>
      <c r="I26" s="6"/>
    </row>
    <row r="27" ht="17" customHeight="1">
      <c r="A27" s="6"/>
      <c r="B27" s="4">
        <v>0.2951388888888888</v>
      </c>
      <c r="C27" s="6"/>
      <c r="D27" s="5">
        <v>12</v>
      </c>
      <c r="E27" s="5">
        <v>1</v>
      </c>
      <c r="F27" s="6"/>
      <c r="G27" s="6"/>
      <c r="H27" s="5">
        <v>45</v>
      </c>
      <c r="I27" s="6"/>
    </row>
    <row r="28" ht="17" customHeight="1">
      <c r="A28" s="6"/>
      <c r="B28" s="4">
        <v>0.3013888888888889</v>
      </c>
      <c r="C28" s="6"/>
      <c r="D28" s="6"/>
      <c r="E28" s="6"/>
      <c r="F28" s="6"/>
      <c r="G28" s="6"/>
      <c r="H28" s="6"/>
      <c r="I28" t="s" s="2">
        <v>14</v>
      </c>
    </row>
    <row r="29" ht="17" customHeight="1">
      <c r="A29" s="6"/>
      <c r="B29" s="4">
        <v>0.3104166666666667</v>
      </c>
      <c r="C29" s="6"/>
      <c r="D29" s="5">
        <v>12</v>
      </c>
      <c r="E29" s="5">
        <v>1</v>
      </c>
      <c r="F29" s="6"/>
      <c r="G29" s="6"/>
      <c r="H29" s="5">
        <v>22</v>
      </c>
      <c r="I29" s="6"/>
    </row>
    <row r="30" ht="17" customHeight="1">
      <c r="A30" s="6"/>
      <c r="B30" s="4">
        <v>0.3125</v>
      </c>
      <c r="C30" s="5">
        <v>23</v>
      </c>
      <c r="D30" s="6"/>
      <c r="E30" s="6"/>
      <c r="F30" s="6"/>
      <c r="G30" s="6"/>
      <c r="H30" s="6"/>
      <c r="I30" s="6"/>
    </row>
    <row r="31" ht="17" customHeight="1">
      <c r="A31" s="6"/>
      <c r="B31" s="4">
        <v>0.3215277777777777</v>
      </c>
      <c r="C31" s="6"/>
      <c r="D31" s="5">
        <v>16</v>
      </c>
      <c r="E31" s="6"/>
      <c r="F31" s="5">
        <v>1</v>
      </c>
      <c r="G31" s="6"/>
      <c r="H31" s="5">
        <v>66</v>
      </c>
      <c r="I31" s="6"/>
    </row>
    <row r="32" ht="17" customHeight="1">
      <c r="A32" s="6"/>
      <c r="B32" s="4">
        <v>0.3298611111111112</v>
      </c>
      <c r="C32" s="5">
        <v>29</v>
      </c>
      <c r="D32" s="6"/>
      <c r="E32" s="6"/>
      <c r="F32" s="6"/>
      <c r="G32" s="6"/>
      <c r="H32" s="6"/>
      <c r="I32" s="6"/>
    </row>
    <row r="33" ht="17" customHeight="1">
      <c r="A33" s="6"/>
      <c r="B33" s="4">
        <v>0.3347222222222223</v>
      </c>
      <c r="C33" s="6"/>
      <c r="D33" s="6"/>
      <c r="E33" s="6"/>
      <c r="F33" s="6"/>
      <c r="G33" s="6"/>
      <c r="H33" s="6"/>
      <c r="I33" t="s" s="2">
        <v>15</v>
      </c>
    </row>
    <row r="34" ht="17" customHeight="1">
      <c r="A34" s="6"/>
      <c r="B34" s="4">
        <v>0.3479166666666667</v>
      </c>
      <c r="C34" s="6"/>
      <c r="D34" s="5">
        <v>3</v>
      </c>
      <c r="E34" s="6"/>
      <c r="F34" s="5">
        <v>1</v>
      </c>
      <c r="G34" s="6"/>
      <c r="H34" s="6"/>
      <c r="I34" s="6"/>
    </row>
    <row r="35" ht="17" customHeight="1">
      <c r="A35" s="6"/>
      <c r="B35" s="4">
        <v>0.3486111111111111</v>
      </c>
      <c r="C35" s="6"/>
      <c r="D35" s="6"/>
      <c r="E35" s="6"/>
      <c r="F35" s="6"/>
      <c r="G35" s="6"/>
      <c r="H35" s="6"/>
      <c r="I35" t="s" s="2">
        <v>16</v>
      </c>
    </row>
    <row r="36" ht="17" customHeight="1">
      <c r="A36" s="6"/>
      <c r="B36" s="4">
        <v>0.3541666666666666</v>
      </c>
      <c r="C36" s="5">
        <v>22</v>
      </c>
      <c r="D36" s="6"/>
      <c r="E36" s="6"/>
      <c r="F36" s="6"/>
      <c r="G36" s="6"/>
      <c r="H36" s="6"/>
      <c r="I36" s="6"/>
    </row>
    <row r="37" ht="17" customHeight="1">
      <c r="A37" s="6"/>
      <c r="B37" s="4">
        <v>0.3583333333333333</v>
      </c>
      <c r="C37" s="6"/>
      <c r="D37" s="6"/>
      <c r="E37" s="6"/>
      <c r="F37" s="6"/>
      <c r="G37" s="6"/>
      <c r="H37" s="6"/>
      <c r="I37" t="s" s="2">
        <v>17</v>
      </c>
    </row>
    <row r="38" ht="17" customHeight="1">
      <c r="A38" s="6"/>
      <c r="B38" s="4">
        <v>0.3631944444444445</v>
      </c>
      <c r="C38" s="6"/>
      <c r="D38" s="5">
        <v>3</v>
      </c>
      <c r="E38" s="6"/>
      <c r="F38" s="5">
        <v>1</v>
      </c>
      <c r="G38" s="6"/>
      <c r="H38" s="5">
        <v>22</v>
      </c>
      <c r="I38" s="6"/>
    </row>
    <row r="39" ht="17" customHeight="1">
      <c r="A39" s="6"/>
      <c r="B39" s="4">
        <v>0.375</v>
      </c>
      <c r="C39" s="5">
        <v>23</v>
      </c>
      <c r="D39" s="6"/>
      <c r="E39" s="6"/>
      <c r="F39" s="6"/>
      <c r="G39" s="6"/>
      <c r="H39" s="6"/>
      <c r="I39" s="6"/>
    </row>
    <row r="40" ht="17" customHeight="1">
      <c r="A40" s="6"/>
      <c r="B40" s="4">
        <v>0.3958333333333334</v>
      </c>
      <c r="C40" s="5">
        <v>11</v>
      </c>
      <c r="D40" s="6"/>
      <c r="E40" s="6"/>
      <c r="F40" s="6"/>
      <c r="G40" s="6"/>
      <c r="H40" s="6"/>
      <c r="I40" s="6"/>
    </row>
    <row r="41" ht="17" customHeight="1">
      <c r="A41" s="6"/>
      <c r="B41" s="4">
        <v>0.4166666666666666</v>
      </c>
      <c r="C41" s="5">
        <v>22</v>
      </c>
      <c r="D41" s="6"/>
      <c r="E41" s="6"/>
      <c r="F41" s="6"/>
      <c r="G41" s="6"/>
      <c r="H41" s="6"/>
      <c r="I41" s="6"/>
    </row>
    <row r="42" ht="17" customHeight="1">
      <c r="A42" s="7"/>
      <c r="B42" s="8">
        <v>0.4375</v>
      </c>
      <c r="C42" s="9">
        <v>16</v>
      </c>
      <c r="D42" s="7"/>
      <c r="E42" s="7"/>
      <c r="F42" s="7"/>
      <c r="G42" s="7"/>
      <c r="H42" s="7"/>
      <c r="I42" s="7"/>
    </row>
    <row r="43" ht="17" customHeight="1">
      <c r="A43" s="10"/>
      <c r="B43" s="11"/>
      <c r="C43" s="11"/>
      <c r="D43" s="11"/>
      <c r="E43" s="11"/>
      <c r="F43" t="s" s="18">
        <v>12</v>
      </c>
      <c r="G43" s="11"/>
      <c r="H43" s="11"/>
      <c r="I43" s="12"/>
    </row>
    <row r="44" ht="17" customHeight="1">
      <c r="A44" s="13">
        <v>41102</v>
      </c>
      <c r="B44" s="14">
        <v>0.2291666666666666</v>
      </c>
      <c r="C44" s="15">
        <v>14</v>
      </c>
      <c r="D44" s="16"/>
      <c r="E44" s="16"/>
      <c r="F44" s="16"/>
      <c r="G44" s="16"/>
      <c r="H44" s="16"/>
      <c r="I44" t="s" s="17">
        <v>18</v>
      </c>
    </row>
    <row r="45" ht="17" customHeight="1">
      <c r="A45" s="6"/>
      <c r="B45" s="4">
        <v>0.2395833333333334</v>
      </c>
      <c r="C45" s="6"/>
      <c r="D45" s="6"/>
      <c r="E45" s="6"/>
      <c r="F45" s="6"/>
      <c r="G45" s="6"/>
      <c r="H45" s="6"/>
      <c r="I45" t="s" s="2">
        <v>19</v>
      </c>
    </row>
    <row r="46" ht="17" customHeight="1">
      <c r="A46" s="6"/>
      <c r="B46" s="4">
        <v>0.2402777777777778</v>
      </c>
      <c r="C46" s="6"/>
      <c r="D46" s="5">
        <v>12</v>
      </c>
      <c r="E46" s="6"/>
      <c r="F46" s="5">
        <v>1</v>
      </c>
      <c r="G46" s="6"/>
      <c r="H46" s="6"/>
      <c r="I46" s="6"/>
    </row>
    <row r="47" ht="17" customHeight="1">
      <c r="A47" s="6"/>
      <c r="B47" s="4">
        <v>0.2423611111111111</v>
      </c>
      <c r="C47" s="6"/>
      <c r="D47" s="5">
        <v>3</v>
      </c>
      <c r="E47" s="5">
        <v>1</v>
      </c>
      <c r="F47" s="6"/>
      <c r="G47" s="6"/>
      <c r="H47" s="6"/>
      <c r="I47" s="6"/>
    </row>
    <row r="48" ht="17" customHeight="1">
      <c r="A48" s="6"/>
      <c r="B48" s="4">
        <v>0.2506944444444444</v>
      </c>
      <c r="C48" s="6"/>
      <c r="D48" s="5">
        <v>9</v>
      </c>
      <c r="E48" s="5">
        <v>1</v>
      </c>
      <c r="F48" s="6"/>
      <c r="G48" s="6"/>
      <c r="H48" s="6"/>
      <c r="I48" t="s" s="2">
        <v>20</v>
      </c>
    </row>
    <row r="49" ht="17" customHeight="1">
      <c r="A49" s="6"/>
      <c r="B49" s="4">
        <v>0.2506944444444444</v>
      </c>
      <c r="C49" s="5">
        <v>8</v>
      </c>
      <c r="D49" s="6"/>
      <c r="E49" s="6"/>
      <c r="F49" s="6"/>
      <c r="G49" s="6"/>
      <c r="H49" s="6"/>
      <c r="I49" s="6"/>
    </row>
    <row r="50" ht="17" customHeight="1">
      <c r="A50" s="6"/>
      <c r="B50" s="4">
        <v>0.2534722222222222</v>
      </c>
      <c r="C50" s="6"/>
      <c r="D50" s="5">
        <v>3</v>
      </c>
      <c r="E50" s="5">
        <v>1</v>
      </c>
      <c r="F50" s="6"/>
      <c r="G50" s="6"/>
      <c r="H50" s="5">
        <v>14</v>
      </c>
      <c r="I50" s="6"/>
    </row>
    <row r="51" ht="17" customHeight="1">
      <c r="A51" s="6"/>
      <c r="B51" s="4">
        <v>0.2541666666666667</v>
      </c>
      <c r="C51" s="6"/>
      <c r="D51" s="5">
        <v>12</v>
      </c>
      <c r="E51" s="5">
        <v>1</v>
      </c>
      <c r="F51" s="6"/>
      <c r="G51" s="6"/>
      <c r="H51" s="5">
        <v>20</v>
      </c>
      <c r="I51" s="6"/>
    </row>
    <row r="52" ht="17" customHeight="1">
      <c r="A52" s="6"/>
      <c r="B52" s="4">
        <v>0.2708333333333334</v>
      </c>
      <c r="C52" s="5">
        <v>18</v>
      </c>
      <c r="D52" s="6"/>
      <c r="E52" s="6"/>
      <c r="F52" s="6"/>
      <c r="G52" s="6"/>
      <c r="H52" s="6"/>
      <c r="I52" s="6"/>
    </row>
    <row r="53" ht="17" customHeight="1">
      <c r="A53" s="6"/>
      <c r="B53" s="4">
        <v>0.2708333333333334</v>
      </c>
      <c r="C53" s="6"/>
      <c r="D53" s="5">
        <v>3</v>
      </c>
      <c r="E53" s="5">
        <v>1</v>
      </c>
      <c r="F53" s="6"/>
      <c r="G53" s="6"/>
      <c r="H53" s="5">
        <v>25</v>
      </c>
      <c r="I53" s="6"/>
    </row>
    <row r="54" ht="17" customHeight="1">
      <c r="A54" s="6"/>
      <c r="B54" s="4">
        <v>0.2729166666666667</v>
      </c>
      <c r="C54" s="6"/>
      <c r="D54" s="5">
        <v>16</v>
      </c>
      <c r="E54" s="6"/>
      <c r="F54" s="5">
        <v>1</v>
      </c>
      <c r="G54" s="6"/>
      <c r="H54" s="6"/>
      <c r="I54" s="6"/>
    </row>
    <row r="55" ht="17" customHeight="1">
      <c r="A55" s="6"/>
      <c r="B55" s="4">
        <v>0.2756944444444445</v>
      </c>
      <c r="C55" s="6"/>
      <c r="D55" s="5">
        <v>9</v>
      </c>
      <c r="E55" s="6"/>
      <c r="F55" s="5">
        <v>1</v>
      </c>
      <c r="G55" s="6"/>
      <c r="H55" s="5">
        <v>36</v>
      </c>
      <c r="I55" s="6"/>
    </row>
    <row r="56" ht="17" customHeight="1">
      <c r="A56" s="6"/>
      <c r="B56" s="4">
        <v>0.2763888888888889</v>
      </c>
      <c r="C56" s="6"/>
      <c r="D56" s="5">
        <v>12</v>
      </c>
      <c r="E56" s="5">
        <v>1</v>
      </c>
      <c r="F56" s="6"/>
      <c r="G56" s="6"/>
      <c r="H56" s="5">
        <v>32</v>
      </c>
      <c r="I56" s="6"/>
    </row>
    <row r="57" ht="17" customHeight="1">
      <c r="A57" s="6"/>
      <c r="B57" s="4">
        <v>0.2916666666666666</v>
      </c>
      <c r="C57" s="5">
        <v>21</v>
      </c>
      <c r="D57" s="6"/>
      <c r="E57" s="6"/>
      <c r="F57" s="6"/>
      <c r="G57" s="6"/>
      <c r="H57" s="6"/>
      <c r="I57" s="6"/>
    </row>
    <row r="58" ht="17" customHeight="1">
      <c r="A58" s="6"/>
      <c r="B58" s="4">
        <v>0.2958333333333333</v>
      </c>
      <c r="C58" s="6"/>
      <c r="D58" s="6"/>
      <c r="E58" s="6"/>
      <c r="F58" s="6"/>
      <c r="G58" s="6"/>
      <c r="H58" s="6"/>
      <c r="I58" t="s" s="2">
        <v>21</v>
      </c>
    </row>
    <row r="59" ht="17" customHeight="1">
      <c r="A59" s="6"/>
      <c r="B59" s="4">
        <v>0.3125</v>
      </c>
      <c r="C59" s="5">
        <v>0</v>
      </c>
      <c r="D59" s="6"/>
      <c r="E59" s="6"/>
      <c r="F59" s="6"/>
      <c r="G59" s="6"/>
      <c r="H59" s="6"/>
      <c r="I59" t="s" s="2">
        <v>22</v>
      </c>
    </row>
    <row r="60" ht="17" customHeight="1">
      <c r="A60" s="6"/>
      <c r="B60" s="4">
        <v>0.33125</v>
      </c>
      <c r="C60" s="6"/>
      <c r="D60" s="5">
        <v>9</v>
      </c>
      <c r="E60" s="6"/>
      <c r="F60" s="5">
        <v>1</v>
      </c>
      <c r="G60" s="6"/>
      <c r="H60" s="5">
        <v>80</v>
      </c>
      <c r="I60" s="6"/>
    </row>
    <row r="61" ht="17" customHeight="1">
      <c r="A61" s="6"/>
      <c r="B61" s="4">
        <v>0.33125</v>
      </c>
      <c r="C61" s="6"/>
      <c r="D61" s="5">
        <v>3</v>
      </c>
      <c r="E61" s="6"/>
      <c r="F61" s="5">
        <v>1</v>
      </c>
      <c r="G61" s="6"/>
      <c r="H61" s="5">
        <v>87</v>
      </c>
      <c r="I61" s="6"/>
    </row>
    <row r="62" ht="17" customHeight="1">
      <c r="A62" s="6"/>
      <c r="B62" s="4">
        <v>0.3326388888888889</v>
      </c>
      <c r="C62" s="6"/>
      <c r="D62" s="5">
        <v>16</v>
      </c>
      <c r="E62" s="6"/>
      <c r="F62" s="5">
        <v>1</v>
      </c>
      <c r="G62" s="6"/>
      <c r="H62" s="6"/>
      <c r="I62" s="6"/>
    </row>
    <row r="63" ht="17" customHeight="1">
      <c r="A63" s="6"/>
      <c r="B63" s="4">
        <v>0.3333333333333334</v>
      </c>
      <c r="C63" t="s" s="2">
        <v>23</v>
      </c>
      <c r="D63" s="6"/>
      <c r="E63" s="6"/>
      <c r="F63" s="6"/>
      <c r="G63" s="6"/>
      <c r="H63" s="6"/>
      <c r="I63" t="s" s="2">
        <v>24</v>
      </c>
    </row>
    <row r="64" ht="17" customHeight="1">
      <c r="A64" s="6"/>
      <c r="B64" s="4">
        <v>0.3541666666666666</v>
      </c>
      <c r="C64" s="5">
        <v>26</v>
      </c>
      <c r="D64" s="6"/>
      <c r="E64" s="6"/>
      <c r="F64" s="6"/>
      <c r="G64" s="6"/>
      <c r="H64" s="6"/>
      <c r="I64" s="6"/>
    </row>
    <row r="65" ht="17" customHeight="1">
      <c r="A65" s="6"/>
      <c r="B65" s="4">
        <v>0.3555555555555555</v>
      </c>
      <c r="C65" s="6"/>
      <c r="D65" s="5">
        <v>16</v>
      </c>
      <c r="E65" s="6"/>
      <c r="F65" s="5">
        <v>1</v>
      </c>
      <c r="G65" s="6"/>
      <c r="H65" s="5">
        <v>33</v>
      </c>
      <c r="I65" s="6"/>
    </row>
    <row r="66" ht="17" customHeight="1">
      <c r="A66" s="6"/>
      <c r="B66" s="4">
        <v>0.3555555555555555</v>
      </c>
      <c r="C66" s="6"/>
      <c r="D66" s="5">
        <v>3</v>
      </c>
      <c r="E66" s="6"/>
      <c r="F66" s="5">
        <v>1</v>
      </c>
      <c r="G66" s="6"/>
      <c r="H66" s="5">
        <v>35</v>
      </c>
      <c r="I66" s="6"/>
    </row>
    <row r="67" ht="17" customHeight="1">
      <c r="A67" s="6"/>
      <c r="B67" s="4">
        <v>0.3555555555555555</v>
      </c>
      <c r="C67" s="6"/>
      <c r="D67" s="6"/>
      <c r="E67" s="6"/>
      <c r="F67" s="6"/>
      <c r="G67" s="6"/>
      <c r="H67" s="6"/>
      <c r="I67" t="s" s="2">
        <v>25</v>
      </c>
    </row>
    <row r="68" ht="17" customHeight="1">
      <c r="A68" s="6"/>
      <c r="B68" s="4">
        <v>0.3666666666666667</v>
      </c>
      <c r="C68" s="6"/>
      <c r="D68" s="5">
        <v>3</v>
      </c>
      <c r="E68" s="5">
        <v>1</v>
      </c>
      <c r="F68" s="6"/>
      <c r="G68" s="6"/>
      <c r="H68" s="5">
        <v>16</v>
      </c>
      <c r="I68" s="6"/>
    </row>
    <row r="69" ht="17" customHeight="1">
      <c r="A69" s="6"/>
      <c r="B69" s="4">
        <v>0.3694444444444445</v>
      </c>
      <c r="C69" s="6"/>
      <c r="D69" s="5">
        <v>3</v>
      </c>
      <c r="E69" s="6"/>
      <c r="F69" s="5">
        <v>1</v>
      </c>
      <c r="G69" s="6"/>
      <c r="H69" s="5">
        <v>4</v>
      </c>
      <c r="I69" s="6"/>
    </row>
    <row r="70" ht="17" customHeight="1">
      <c r="A70" s="6"/>
      <c r="B70" s="4">
        <v>0.3708333333333333</v>
      </c>
      <c r="C70" s="6"/>
      <c r="D70" s="5">
        <v>12</v>
      </c>
      <c r="E70" s="6"/>
      <c r="F70" s="5">
        <v>1</v>
      </c>
      <c r="G70" s="6"/>
      <c r="H70" s="5">
        <v>76</v>
      </c>
      <c r="I70" s="6"/>
    </row>
    <row r="71" ht="17" customHeight="1">
      <c r="A71" s="6"/>
      <c r="B71" s="4">
        <v>0.3715277777777778</v>
      </c>
      <c r="C71" s="6"/>
      <c r="D71" s="5">
        <v>3</v>
      </c>
      <c r="E71" s="6"/>
      <c r="F71" s="5">
        <v>1</v>
      </c>
      <c r="G71" s="6"/>
      <c r="H71" s="5">
        <v>3</v>
      </c>
      <c r="I71" s="6"/>
    </row>
    <row r="72" ht="17" customHeight="1">
      <c r="A72" s="6"/>
      <c r="B72" s="4">
        <v>0.375</v>
      </c>
      <c r="C72" s="5">
        <v>23</v>
      </c>
      <c r="D72" s="6"/>
      <c r="E72" s="6"/>
      <c r="F72" s="6"/>
      <c r="G72" s="6"/>
      <c r="H72" s="6"/>
      <c r="I72" t="s" s="2">
        <v>26</v>
      </c>
    </row>
    <row r="73" ht="17" customHeight="1">
      <c r="A73" s="6"/>
      <c r="B73" s="4">
        <v>0.3763888888888889</v>
      </c>
      <c r="C73" s="6"/>
      <c r="D73" s="5">
        <v>12</v>
      </c>
      <c r="E73" s="6"/>
      <c r="F73" s="5">
        <v>1</v>
      </c>
      <c r="G73" s="6"/>
      <c r="H73" s="5">
        <v>8</v>
      </c>
      <c r="I73" s="6"/>
    </row>
    <row r="74" ht="17" customHeight="1">
      <c r="A74" s="6"/>
      <c r="B74" s="4">
        <v>0.3763888888888889</v>
      </c>
      <c r="C74" s="6"/>
      <c r="D74" s="5">
        <v>16</v>
      </c>
      <c r="E74" s="6"/>
      <c r="F74" s="5">
        <v>1</v>
      </c>
      <c r="G74" s="6"/>
      <c r="H74" s="5">
        <v>30</v>
      </c>
      <c r="I74" s="6"/>
    </row>
    <row r="75" ht="17" customHeight="1">
      <c r="A75" s="6"/>
      <c r="B75" s="4">
        <v>0.3833333333333333</v>
      </c>
      <c r="C75" s="6"/>
      <c r="D75" s="5">
        <v>12</v>
      </c>
      <c r="E75" s="6"/>
      <c r="F75" s="5">
        <v>1</v>
      </c>
      <c r="G75" s="6"/>
      <c r="H75" s="5">
        <v>10</v>
      </c>
      <c r="I75" s="6"/>
    </row>
    <row r="76" ht="17" customHeight="1">
      <c r="A76" s="6"/>
      <c r="B76" s="4">
        <v>0.3958333333333334</v>
      </c>
      <c r="C76" s="5">
        <v>29</v>
      </c>
      <c r="D76" s="6"/>
      <c r="E76" s="6"/>
      <c r="F76" s="6"/>
      <c r="G76" s="6"/>
      <c r="H76" s="6"/>
      <c r="I76" s="6"/>
    </row>
    <row r="77" ht="17" customHeight="1">
      <c r="A77" s="6"/>
      <c r="B77" s="4">
        <v>0.4145833333333333</v>
      </c>
      <c r="C77" s="6"/>
      <c r="D77" s="5">
        <v>12</v>
      </c>
      <c r="E77" s="5">
        <v>1</v>
      </c>
      <c r="F77" s="6"/>
      <c r="G77" s="6"/>
      <c r="H77" s="5">
        <v>45</v>
      </c>
      <c r="I77" s="6"/>
    </row>
    <row r="78" ht="17" customHeight="1">
      <c r="A78" s="6"/>
      <c r="B78" s="4">
        <v>0.4166666666666666</v>
      </c>
      <c r="C78" s="5">
        <v>22</v>
      </c>
      <c r="D78" s="6"/>
      <c r="E78" s="6"/>
      <c r="F78" s="6"/>
      <c r="G78" s="6"/>
      <c r="H78" s="6"/>
      <c r="I78" s="6"/>
    </row>
    <row r="79" ht="17" customHeight="1">
      <c r="A79" s="6"/>
      <c r="B79" s="4">
        <v>0.4319444444444445</v>
      </c>
      <c r="C79" s="6"/>
      <c r="D79" s="5">
        <v>3</v>
      </c>
      <c r="E79" s="6"/>
      <c r="F79" s="5">
        <v>1</v>
      </c>
      <c r="G79" s="6"/>
      <c r="H79" s="5">
        <v>77</v>
      </c>
      <c r="I79" s="6"/>
    </row>
    <row r="80" ht="17" customHeight="1">
      <c r="A80" s="7"/>
      <c r="B80" s="8">
        <v>0.4375</v>
      </c>
      <c r="C80" s="9">
        <v>22</v>
      </c>
      <c r="D80" s="7"/>
      <c r="E80" s="7"/>
      <c r="F80" s="7"/>
      <c r="G80" s="7"/>
      <c r="H80" s="7"/>
      <c r="I80" s="7"/>
    </row>
    <row r="81" ht="17" customHeight="1">
      <c r="A81" s="10"/>
      <c r="B81" s="11"/>
      <c r="C81" s="11"/>
      <c r="D81" s="11"/>
      <c r="E81" s="11"/>
      <c r="F81" s="11"/>
      <c r="G81" s="11"/>
      <c r="H81" s="11"/>
      <c r="I81" s="12"/>
    </row>
    <row r="82" ht="17" customHeight="1">
      <c r="A82" s="13">
        <v>41109</v>
      </c>
      <c r="B82" s="14">
        <v>0.2291666666666666</v>
      </c>
      <c r="C82" s="15">
        <v>31</v>
      </c>
      <c r="D82" s="16"/>
      <c r="E82" s="16"/>
      <c r="F82" s="16"/>
      <c r="G82" s="16"/>
      <c r="H82" s="16"/>
      <c r="I82" t="s" s="17">
        <v>27</v>
      </c>
    </row>
    <row r="83" ht="17" customHeight="1">
      <c r="A83" s="6"/>
      <c r="B83" s="4">
        <v>0.2340277777777777</v>
      </c>
      <c r="C83" s="6"/>
      <c r="D83" s="5">
        <v>12</v>
      </c>
      <c r="E83" s="6"/>
      <c r="F83" s="5">
        <v>1</v>
      </c>
      <c r="G83" s="6"/>
      <c r="H83" s="6"/>
      <c r="I83" s="6"/>
    </row>
    <row r="84" ht="17" customHeight="1">
      <c r="A84" s="6"/>
      <c r="B84" s="4">
        <v>0.2347222222222223</v>
      </c>
      <c r="C84" s="6"/>
      <c r="D84" s="5">
        <v>9</v>
      </c>
      <c r="E84" s="6"/>
      <c r="F84" s="5">
        <v>1</v>
      </c>
      <c r="G84" s="6"/>
      <c r="H84" s="6"/>
      <c r="I84" s="6"/>
    </row>
    <row r="85" ht="17" customHeight="1">
      <c r="A85" s="6"/>
      <c r="B85" s="4">
        <v>0.2361111111111112</v>
      </c>
      <c r="C85" s="6"/>
      <c r="D85" s="6"/>
      <c r="E85" s="6"/>
      <c r="F85" s="6"/>
      <c r="G85" s="6"/>
      <c r="H85" s="6"/>
      <c r="I85" t="s" s="2">
        <v>19</v>
      </c>
    </row>
    <row r="86" ht="17" customHeight="1">
      <c r="A86" s="6"/>
      <c r="B86" s="4">
        <v>0.2361111111111112</v>
      </c>
      <c r="C86" s="6"/>
      <c r="D86" s="5">
        <v>13</v>
      </c>
      <c r="E86" s="6"/>
      <c r="F86" s="6"/>
      <c r="G86" s="5">
        <v>1</v>
      </c>
      <c r="H86" s="6"/>
      <c r="I86" s="6"/>
    </row>
    <row r="87" ht="17" customHeight="1">
      <c r="A87" s="6"/>
      <c r="B87" s="4">
        <v>0.2430555555555556</v>
      </c>
      <c r="C87" s="6"/>
      <c r="D87" s="5">
        <v>12</v>
      </c>
      <c r="E87" s="6"/>
      <c r="F87" s="6"/>
      <c r="G87" s="5">
        <v>1</v>
      </c>
      <c r="H87" s="5">
        <v>13</v>
      </c>
      <c r="I87" s="6"/>
    </row>
    <row r="88" ht="17" customHeight="1">
      <c r="A88" s="6"/>
      <c r="B88" s="4">
        <v>0.2472222222222222</v>
      </c>
      <c r="C88" s="6"/>
      <c r="D88" s="5">
        <v>16</v>
      </c>
      <c r="E88" s="6"/>
      <c r="F88" s="5">
        <v>1</v>
      </c>
      <c r="G88" s="6"/>
      <c r="H88" s="6"/>
      <c r="I88" s="6"/>
    </row>
    <row r="89" ht="17" customHeight="1">
      <c r="A89" s="6"/>
      <c r="B89" s="4">
        <v>0.2472222222222222</v>
      </c>
      <c r="C89" s="6"/>
      <c r="D89" s="5">
        <v>17</v>
      </c>
      <c r="E89" s="6"/>
      <c r="F89" s="5">
        <v>1</v>
      </c>
      <c r="G89" s="6"/>
      <c r="H89" s="6"/>
      <c r="I89" s="6"/>
    </row>
    <row r="90" ht="17" customHeight="1">
      <c r="A90" s="6"/>
      <c r="B90" s="4">
        <v>0.25</v>
      </c>
      <c r="C90" s="5">
        <v>26</v>
      </c>
      <c r="D90" s="6"/>
      <c r="E90" s="6"/>
      <c r="F90" s="6"/>
      <c r="G90" s="6"/>
      <c r="H90" s="6"/>
      <c r="I90" s="6"/>
    </row>
    <row r="91" ht="17" customHeight="1">
      <c r="A91" s="6"/>
      <c r="B91" s="4">
        <v>0.2513888888888889</v>
      </c>
      <c r="C91" s="6"/>
      <c r="D91" s="5">
        <v>16</v>
      </c>
      <c r="E91" s="6"/>
      <c r="F91" s="5">
        <v>1</v>
      </c>
      <c r="G91" s="6"/>
      <c r="H91" s="6"/>
      <c r="I91" s="6"/>
    </row>
    <row r="92" ht="17" customHeight="1">
      <c r="A92" s="6"/>
      <c r="B92" s="4">
        <v>0.2541666666666667</v>
      </c>
      <c r="C92" s="6"/>
      <c r="D92" s="5">
        <v>16</v>
      </c>
      <c r="E92" s="6"/>
      <c r="F92" s="5">
        <v>1</v>
      </c>
      <c r="G92" s="6"/>
      <c r="H92" s="6"/>
      <c r="I92" s="6"/>
    </row>
    <row r="93" ht="17" customHeight="1">
      <c r="A93" s="6"/>
      <c r="B93" s="4">
        <v>0.2611111111111111</v>
      </c>
      <c r="C93" s="6"/>
      <c r="D93" s="6"/>
      <c r="E93" s="6"/>
      <c r="F93" s="6"/>
      <c r="G93" s="6"/>
      <c r="H93" s="6"/>
      <c r="I93" t="s" s="2">
        <v>19</v>
      </c>
    </row>
    <row r="94" ht="17" customHeight="1">
      <c r="A94" s="6"/>
      <c r="B94" s="4">
        <v>0.2708333333333334</v>
      </c>
      <c r="C94" s="5">
        <v>25</v>
      </c>
      <c r="D94" s="6"/>
      <c r="E94" s="6"/>
      <c r="F94" s="6"/>
      <c r="G94" s="6"/>
      <c r="H94" s="6"/>
      <c r="I94" s="6"/>
    </row>
    <row r="95" ht="17" customHeight="1">
      <c r="A95" s="6"/>
      <c r="B95" s="4">
        <v>0.2743055555555556</v>
      </c>
      <c r="C95" s="6"/>
      <c r="D95" s="5">
        <v>9</v>
      </c>
      <c r="E95" s="6"/>
      <c r="F95" s="5">
        <v>1</v>
      </c>
      <c r="G95" s="6"/>
      <c r="H95" s="5">
        <v>57</v>
      </c>
      <c r="I95" s="6"/>
    </row>
    <row r="96" ht="17" customHeight="1">
      <c r="A96" s="6"/>
      <c r="B96" s="4">
        <v>0.2833333333333333</v>
      </c>
      <c r="C96" s="6"/>
      <c r="D96" s="5">
        <v>9</v>
      </c>
      <c r="E96" s="6"/>
      <c r="F96" s="6"/>
      <c r="G96" s="5">
        <v>1</v>
      </c>
      <c r="H96" s="5">
        <v>13</v>
      </c>
      <c r="I96" t="s" s="2">
        <v>28</v>
      </c>
    </row>
    <row r="97" ht="17" customHeight="1">
      <c r="A97" s="6"/>
      <c r="B97" s="4">
        <v>0.2854166666666667</v>
      </c>
      <c r="C97" s="6"/>
      <c r="D97" s="5">
        <v>3</v>
      </c>
      <c r="E97" s="6"/>
      <c r="F97" s="5">
        <v>1</v>
      </c>
      <c r="G97" s="6"/>
      <c r="H97" s="6"/>
      <c r="I97" s="6"/>
    </row>
    <row r="98" ht="17" customHeight="1">
      <c r="A98" s="6"/>
      <c r="B98" s="4">
        <v>0.2916666666666666</v>
      </c>
      <c r="C98" s="5">
        <v>23</v>
      </c>
      <c r="D98" s="6"/>
      <c r="E98" s="6"/>
      <c r="F98" s="6"/>
      <c r="G98" s="6"/>
      <c r="H98" s="6"/>
      <c r="I98" s="6"/>
    </row>
    <row r="99" ht="17" customHeight="1">
      <c r="A99" s="6"/>
      <c r="B99" s="4">
        <v>0.2923611111111111</v>
      </c>
      <c r="C99" s="6"/>
      <c r="D99" s="5">
        <v>12</v>
      </c>
      <c r="E99" s="6"/>
      <c r="F99" s="6"/>
      <c r="G99" s="5">
        <v>1</v>
      </c>
      <c r="H99" s="5">
        <v>61</v>
      </c>
      <c r="I99" t="s" s="2">
        <v>28</v>
      </c>
    </row>
    <row r="100" ht="17" customHeight="1">
      <c r="A100" s="6"/>
      <c r="B100" s="4">
        <v>0.2951388888888888</v>
      </c>
      <c r="C100" s="6"/>
      <c r="D100" s="5">
        <v>3</v>
      </c>
      <c r="E100" s="5">
        <v>1</v>
      </c>
      <c r="F100" s="6"/>
      <c r="G100" s="6"/>
      <c r="H100" s="6"/>
      <c r="I100" s="6"/>
    </row>
    <row r="101" ht="17" customHeight="1">
      <c r="A101" s="6"/>
      <c r="B101" s="4">
        <v>0.2965277777777777</v>
      </c>
      <c r="C101" s="6"/>
      <c r="D101" s="5">
        <v>16</v>
      </c>
      <c r="E101" s="6"/>
      <c r="F101" s="5">
        <v>1</v>
      </c>
      <c r="G101" s="6"/>
      <c r="H101" s="5">
        <v>61</v>
      </c>
      <c r="I101" s="6"/>
    </row>
    <row r="102" ht="17" customHeight="1">
      <c r="A102" s="6"/>
      <c r="B102" s="4">
        <v>0.2986111111111112</v>
      </c>
      <c r="C102" s="6"/>
      <c r="D102" s="6"/>
      <c r="E102" s="6"/>
      <c r="F102" s="6"/>
      <c r="G102" s="6"/>
      <c r="H102" s="6"/>
      <c r="I102" t="s" s="2">
        <v>29</v>
      </c>
    </row>
    <row r="103" ht="17" customHeight="1">
      <c r="A103" s="6"/>
      <c r="B103" s="4">
        <v>0.3020833333333334</v>
      </c>
      <c r="C103" s="6"/>
      <c r="D103" s="5">
        <v>9</v>
      </c>
      <c r="E103" s="5">
        <v>1</v>
      </c>
      <c r="F103" s="6"/>
      <c r="G103" s="6"/>
      <c r="H103" s="5">
        <v>27</v>
      </c>
      <c r="I103" s="6"/>
    </row>
    <row r="104" ht="17" customHeight="1">
      <c r="A104" s="6"/>
      <c r="B104" s="4">
        <v>0.3048611111111111</v>
      </c>
      <c r="C104" s="6"/>
      <c r="D104" s="5">
        <v>11</v>
      </c>
      <c r="E104" s="5">
        <v>1</v>
      </c>
      <c r="F104" s="6"/>
      <c r="G104" s="6"/>
      <c r="H104" s="6"/>
      <c r="I104" s="6"/>
    </row>
    <row r="105" ht="17" customHeight="1">
      <c r="A105" s="6"/>
      <c r="B105" s="4">
        <v>0.3076388888888889</v>
      </c>
      <c r="C105" s="6"/>
      <c r="D105" s="5">
        <v>9</v>
      </c>
      <c r="E105" s="5">
        <v>1</v>
      </c>
      <c r="F105" s="6"/>
      <c r="G105" s="6"/>
      <c r="H105" s="5">
        <v>8</v>
      </c>
      <c r="I105" s="6"/>
    </row>
    <row r="106" ht="17" customHeight="1">
      <c r="A106" s="6"/>
      <c r="B106" s="4">
        <v>0.3083333333333333</v>
      </c>
      <c r="C106" s="6"/>
      <c r="D106" s="5">
        <v>16</v>
      </c>
      <c r="E106" s="5">
        <v>1</v>
      </c>
      <c r="F106" s="6"/>
      <c r="G106" s="6"/>
      <c r="H106" s="5">
        <v>17</v>
      </c>
      <c r="I106" s="6"/>
    </row>
    <row r="107" ht="17" customHeight="1">
      <c r="A107" s="6"/>
      <c r="B107" s="4">
        <v>0.3083333333333333</v>
      </c>
      <c r="C107" s="6"/>
      <c r="D107" s="5">
        <v>3</v>
      </c>
      <c r="E107" s="5">
        <v>1</v>
      </c>
      <c r="F107" s="6"/>
      <c r="G107" s="6"/>
      <c r="H107" s="5">
        <v>19</v>
      </c>
      <c r="I107" s="6"/>
    </row>
    <row r="108" ht="17" customHeight="1">
      <c r="A108" s="6"/>
      <c r="B108" s="4">
        <v>0.3125</v>
      </c>
      <c r="C108" s="5">
        <v>26</v>
      </c>
      <c r="D108" s="6"/>
      <c r="E108" s="6"/>
      <c r="F108" s="6"/>
      <c r="G108" s="6"/>
      <c r="H108" s="6"/>
      <c r="I108" s="6"/>
    </row>
    <row r="109" ht="17" customHeight="1">
      <c r="A109" s="6"/>
      <c r="B109" s="4">
        <v>0.3131944444444444</v>
      </c>
      <c r="C109" s="6"/>
      <c r="D109" s="5">
        <v>12</v>
      </c>
      <c r="E109" s="6"/>
      <c r="F109" s="5">
        <v>1</v>
      </c>
      <c r="G109" s="6"/>
      <c r="H109" s="5">
        <v>30</v>
      </c>
      <c r="I109" s="6"/>
    </row>
    <row r="110" ht="17" customHeight="1">
      <c r="A110" s="6"/>
      <c r="B110" s="4">
        <v>0.3138888888888889</v>
      </c>
      <c r="C110" s="6"/>
      <c r="D110" s="6"/>
      <c r="E110" s="6"/>
      <c r="F110" s="6"/>
      <c r="G110" s="6"/>
      <c r="H110" s="6"/>
      <c r="I110" t="s" s="2">
        <v>30</v>
      </c>
    </row>
    <row r="111" ht="17" customHeight="1">
      <c r="A111" s="6"/>
      <c r="B111" s="4">
        <v>0.31875</v>
      </c>
      <c r="C111" s="6"/>
      <c r="D111" s="5">
        <v>3</v>
      </c>
      <c r="E111" s="6"/>
      <c r="F111" s="5">
        <v>1</v>
      </c>
      <c r="G111" s="6"/>
      <c r="H111" s="5">
        <v>34</v>
      </c>
      <c r="I111" s="6"/>
    </row>
    <row r="112" ht="17" customHeight="1">
      <c r="A112" s="6"/>
      <c r="B112" s="4">
        <v>0.325</v>
      </c>
      <c r="C112" s="6"/>
      <c r="D112" s="5">
        <v>16</v>
      </c>
      <c r="E112" s="6"/>
      <c r="F112" s="5">
        <v>1</v>
      </c>
      <c r="G112" s="6"/>
      <c r="H112" s="5">
        <v>24</v>
      </c>
      <c r="I112" s="6"/>
    </row>
    <row r="113" ht="17" customHeight="1">
      <c r="A113" s="6"/>
      <c r="B113" s="4">
        <v>0.3263888888888888</v>
      </c>
      <c r="C113" s="6"/>
      <c r="D113" s="5">
        <v>3</v>
      </c>
      <c r="E113" s="6"/>
      <c r="F113" s="5">
        <v>1</v>
      </c>
      <c r="G113" s="6"/>
      <c r="H113" s="5">
        <v>11</v>
      </c>
      <c r="I113" s="6"/>
    </row>
    <row r="114" ht="17" customHeight="1">
      <c r="A114" s="6"/>
      <c r="B114" s="4">
        <v>0.3319444444444445</v>
      </c>
      <c r="C114" s="6"/>
      <c r="D114" s="5">
        <v>17</v>
      </c>
      <c r="E114" s="6"/>
      <c r="F114" s="5">
        <v>1</v>
      </c>
      <c r="G114" s="6"/>
      <c r="H114" s="5">
        <v>122</v>
      </c>
      <c r="I114" s="6"/>
    </row>
    <row r="115" ht="17" customHeight="1">
      <c r="A115" s="6"/>
      <c r="B115" s="4">
        <v>0.3333333333333334</v>
      </c>
      <c r="C115" s="5">
        <v>22</v>
      </c>
      <c r="D115" s="6"/>
      <c r="E115" s="6"/>
      <c r="F115" s="6"/>
      <c r="G115" s="6"/>
      <c r="H115" s="6"/>
      <c r="I115" s="6"/>
    </row>
    <row r="116" ht="17" customHeight="1">
      <c r="A116" s="6"/>
      <c r="B116" s="4">
        <v>0.3388888888888889</v>
      </c>
      <c r="C116" s="6"/>
      <c r="D116" s="6"/>
      <c r="E116" s="6"/>
      <c r="F116" s="6"/>
      <c r="G116" s="6"/>
      <c r="H116" s="6"/>
      <c r="I116" t="s" s="2">
        <v>31</v>
      </c>
    </row>
    <row r="117" ht="17" customHeight="1">
      <c r="A117" s="6"/>
      <c r="B117" s="4">
        <v>0.3423611111111111</v>
      </c>
      <c r="C117" s="6"/>
      <c r="D117" s="6"/>
      <c r="E117" s="6"/>
      <c r="F117" s="6"/>
      <c r="G117" s="6"/>
      <c r="H117" s="6"/>
      <c r="I117" t="s" s="2">
        <v>32</v>
      </c>
    </row>
    <row r="118" ht="17" customHeight="1">
      <c r="A118" s="6"/>
      <c r="B118" s="4">
        <v>0.3451388888888889</v>
      </c>
      <c r="C118" s="6"/>
      <c r="D118" s="5">
        <v>3</v>
      </c>
      <c r="E118" s="5">
        <v>1</v>
      </c>
      <c r="F118" s="6"/>
      <c r="G118" s="6"/>
      <c r="H118" s="5">
        <v>38</v>
      </c>
      <c r="I118" s="6"/>
    </row>
    <row r="119" ht="17" customHeight="1">
      <c r="A119" s="6"/>
      <c r="B119" s="4">
        <v>0.3520833333333333</v>
      </c>
      <c r="C119" s="6"/>
      <c r="D119" s="6"/>
      <c r="E119" s="6"/>
      <c r="F119" s="6"/>
      <c r="G119" s="6"/>
      <c r="H119" s="6"/>
      <c r="I119" t="s" s="2">
        <v>33</v>
      </c>
    </row>
    <row r="120" ht="17" customHeight="1">
      <c r="A120" s="6"/>
      <c r="B120" s="4">
        <v>0.3541666666666666</v>
      </c>
      <c r="C120" s="5">
        <v>19</v>
      </c>
      <c r="D120" s="6"/>
      <c r="E120" s="6"/>
      <c r="F120" s="6"/>
      <c r="G120" s="6"/>
      <c r="H120" s="6"/>
      <c r="I120" s="6"/>
    </row>
    <row r="121" ht="17" customHeight="1">
      <c r="A121" s="6"/>
      <c r="B121" s="4">
        <v>0.3604166666666667</v>
      </c>
      <c r="C121" s="6"/>
      <c r="D121" s="5">
        <v>13</v>
      </c>
      <c r="E121" s="6"/>
      <c r="F121" s="5">
        <v>1</v>
      </c>
      <c r="G121" s="6"/>
      <c r="H121" s="5">
        <v>179</v>
      </c>
      <c r="I121" s="6"/>
    </row>
    <row r="122" ht="17" customHeight="1">
      <c r="A122" s="6"/>
      <c r="B122" s="4">
        <v>0.3604166666666667</v>
      </c>
      <c r="C122" s="6"/>
      <c r="D122" s="5">
        <v>3</v>
      </c>
      <c r="E122" s="6"/>
      <c r="F122" s="5">
        <v>1</v>
      </c>
      <c r="G122" s="6"/>
      <c r="H122" s="5">
        <v>22</v>
      </c>
      <c r="I122" s="6"/>
    </row>
    <row r="123" ht="17" customHeight="1">
      <c r="A123" s="6"/>
      <c r="B123" s="4">
        <v>0.3631944444444445</v>
      </c>
      <c r="C123" s="6"/>
      <c r="D123" s="5">
        <v>12</v>
      </c>
      <c r="E123" s="6"/>
      <c r="F123" s="5">
        <v>1</v>
      </c>
      <c r="G123" s="6"/>
      <c r="H123" s="5">
        <v>72</v>
      </c>
      <c r="I123" s="6"/>
    </row>
    <row r="124" ht="17" customHeight="1">
      <c r="A124" s="6"/>
      <c r="B124" s="4">
        <v>0.3638888888888889</v>
      </c>
      <c r="C124" s="6"/>
      <c r="D124" s="5">
        <v>12</v>
      </c>
      <c r="E124" s="6"/>
      <c r="F124" s="6"/>
      <c r="G124" s="5">
        <v>1</v>
      </c>
      <c r="H124" s="5">
        <v>1</v>
      </c>
      <c r="I124" t="s" s="2">
        <v>28</v>
      </c>
    </row>
    <row r="125" ht="17" customHeight="1">
      <c r="A125" s="6"/>
      <c r="B125" s="4">
        <v>0.3722222222222222</v>
      </c>
      <c r="C125" s="6"/>
      <c r="D125" s="5">
        <v>9</v>
      </c>
      <c r="E125" s="5">
        <v>1</v>
      </c>
      <c r="F125" s="6"/>
      <c r="G125" s="6"/>
      <c r="H125" s="5">
        <v>93</v>
      </c>
      <c r="I125" s="6"/>
    </row>
    <row r="126" ht="17" customHeight="1">
      <c r="A126" s="6"/>
      <c r="B126" s="4">
        <v>0.375</v>
      </c>
      <c r="C126" s="5">
        <v>22</v>
      </c>
      <c r="D126" s="6"/>
      <c r="E126" s="6"/>
      <c r="F126" s="6"/>
      <c r="G126" s="6"/>
      <c r="H126" s="6"/>
      <c r="I126" s="6"/>
    </row>
    <row r="127" ht="17" customHeight="1">
      <c r="A127" s="6"/>
      <c r="B127" s="4">
        <v>0.3909722222222223</v>
      </c>
      <c r="C127" s="6"/>
      <c r="D127" s="5">
        <v>16</v>
      </c>
      <c r="E127" s="6"/>
      <c r="F127" s="6"/>
      <c r="G127" s="5">
        <v>1</v>
      </c>
      <c r="H127" s="5">
        <v>95</v>
      </c>
      <c r="I127" s="6"/>
    </row>
    <row r="128" ht="17" customHeight="1">
      <c r="A128" s="6"/>
      <c r="B128" s="4">
        <v>0.3923611111111112</v>
      </c>
      <c r="C128" s="6"/>
      <c r="D128" s="6"/>
      <c r="E128" s="6"/>
      <c r="F128" s="6"/>
      <c r="G128" s="6"/>
      <c r="H128" s="6"/>
      <c r="I128" t="s" s="2">
        <v>34</v>
      </c>
    </row>
    <row r="129" ht="17" customHeight="1">
      <c r="A129" s="6"/>
      <c r="B129" s="4">
        <v>0.3958333333333334</v>
      </c>
      <c r="C129" s="5">
        <v>12</v>
      </c>
      <c r="D129" s="6"/>
      <c r="E129" s="6"/>
      <c r="F129" s="6"/>
      <c r="G129" s="6"/>
      <c r="H129" s="6"/>
      <c r="I129" s="6"/>
    </row>
    <row r="130" ht="17" customHeight="1">
      <c r="A130" s="6"/>
      <c r="B130" s="4">
        <v>0.4166666666666666</v>
      </c>
      <c r="C130" s="5">
        <v>3</v>
      </c>
      <c r="D130" s="6"/>
      <c r="E130" s="6"/>
      <c r="F130" s="6"/>
      <c r="G130" s="6"/>
      <c r="H130" s="6"/>
      <c r="I130" s="6"/>
    </row>
    <row r="131" ht="17" customHeight="1">
      <c r="A131" s="6"/>
      <c r="B131" s="4">
        <v>0.4173611111111111</v>
      </c>
      <c r="C131" s="6"/>
      <c r="D131" s="5">
        <v>13</v>
      </c>
      <c r="E131" s="6"/>
      <c r="F131" s="5">
        <v>1</v>
      </c>
      <c r="G131" s="6"/>
      <c r="H131" s="5">
        <v>82</v>
      </c>
      <c r="I131" s="6"/>
    </row>
    <row r="132" ht="17" customHeight="1">
      <c r="A132" s="6"/>
      <c r="B132" s="4">
        <v>0.4173611111111111</v>
      </c>
      <c r="C132" s="6"/>
      <c r="D132" s="5">
        <v>12</v>
      </c>
      <c r="E132" s="6"/>
      <c r="F132" s="5">
        <v>1</v>
      </c>
      <c r="G132" s="6"/>
      <c r="H132" s="5">
        <v>75</v>
      </c>
      <c r="I132" s="6"/>
    </row>
    <row r="133" ht="17" customHeight="1">
      <c r="A133" s="6"/>
      <c r="B133" s="4">
        <v>0.4277777777777778</v>
      </c>
      <c r="C133" s="6"/>
      <c r="D133" s="5">
        <v>3</v>
      </c>
      <c r="E133" s="6"/>
      <c r="F133" s="5">
        <v>1</v>
      </c>
      <c r="G133" s="6"/>
      <c r="H133" s="5">
        <v>97</v>
      </c>
      <c r="I133" s="6"/>
    </row>
    <row r="134" ht="17" customHeight="1">
      <c r="A134" s="7"/>
      <c r="B134" s="8">
        <v>0.4375</v>
      </c>
      <c r="C134" s="9">
        <v>5</v>
      </c>
      <c r="D134" s="7"/>
      <c r="E134" s="7"/>
      <c r="F134" s="7"/>
      <c r="G134" s="7"/>
      <c r="H134" s="7"/>
      <c r="I134" s="7"/>
    </row>
    <row r="135" ht="17" customHeight="1">
      <c r="A135" s="10"/>
      <c r="B135" s="11"/>
      <c r="C135" s="11"/>
      <c r="D135" s="11"/>
      <c r="E135" s="11"/>
      <c r="F135" s="11"/>
      <c r="G135" s="11"/>
      <c r="H135" s="11"/>
      <c r="I135" s="12"/>
    </row>
    <row r="136" ht="17" customHeight="1">
      <c r="A136" s="13">
        <v>41116</v>
      </c>
      <c r="B136" s="14">
        <v>0.2291666666666666</v>
      </c>
      <c r="C136" s="15">
        <v>12</v>
      </c>
      <c r="D136" s="16"/>
      <c r="E136" s="16"/>
      <c r="F136" s="16"/>
      <c r="G136" s="16"/>
      <c r="H136" s="16"/>
      <c r="I136" t="s" s="17">
        <v>35</v>
      </c>
    </row>
    <row r="137" ht="17" customHeight="1">
      <c r="A137" s="6"/>
      <c r="B137" s="4">
        <v>0.2423611111111111</v>
      </c>
      <c r="C137" s="6"/>
      <c r="D137" s="6"/>
      <c r="E137" s="6"/>
      <c r="F137" s="6"/>
      <c r="G137" s="6"/>
      <c r="H137" s="6"/>
      <c r="I137" t="s" s="2">
        <v>19</v>
      </c>
    </row>
    <row r="138" ht="17" customHeight="1">
      <c r="A138" s="6"/>
      <c r="B138" s="4">
        <v>0.25</v>
      </c>
      <c r="C138" s="5">
        <v>21</v>
      </c>
      <c r="D138" s="6"/>
      <c r="E138" s="6"/>
      <c r="F138" s="6"/>
      <c r="G138" s="6"/>
      <c r="H138" s="6"/>
      <c r="I138" s="6"/>
    </row>
    <row r="139" ht="17" customHeight="1">
      <c r="A139" s="6"/>
      <c r="B139" s="4">
        <v>0.2513888888888889</v>
      </c>
      <c r="C139" s="6"/>
      <c r="D139" s="5">
        <v>3</v>
      </c>
      <c r="E139" s="5">
        <v>1</v>
      </c>
      <c r="F139" s="6"/>
      <c r="G139" s="6"/>
      <c r="H139" s="6"/>
      <c r="I139" s="6"/>
    </row>
    <row r="140" ht="17" customHeight="1">
      <c r="A140" s="6"/>
      <c r="B140" s="4">
        <v>0.2555555555555555</v>
      </c>
      <c r="C140" s="6"/>
      <c r="D140" s="5">
        <v>12</v>
      </c>
      <c r="E140" s="6"/>
      <c r="F140" s="5">
        <v>1</v>
      </c>
      <c r="G140" s="6"/>
      <c r="H140" s="6"/>
      <c r="I140" s="6"/>
    </row>
    <row r="141" ht="17" customHeight="1">
      <c r="A141" s="6"/>
      <c r="B141" s="4">
        <v>0.2611111111111111</v>
      </c>
      <c r="C141" s="6"/>
      <c r="D141" s="5">
        <v>11</v>
      </c>
      <c r="E141" s="6"/>
      <c r="F141" s="5">
        <v>1</v>
      </c>
      <c r="G141" s="6"/>
      <c r="H141" s="6"/>
      <c r="I141" s="6"/>
    </row>
    <row r="142" ht="17" customHeight="1">
      <c r="A142" s="6"/>
      <c r="B142" s="4">
        <v>0.2652777777777777</v>
      </c>
      <c r="C142" s="6"/>
      <c r="D142" s="6"/>
      <c r="E142" s="6"/>
      <c r="F142" s="6"/>
      <c r="G142" s="6"/>
      <c r="H142" s="6"/>
      <c r="I142" t="s" s="2">
        <v>36</v>
      </c>
    </row>
    <row r="143" ht="17" customHeight="1">
      <c r="A143" s="6"/>
      <c r="B143" s="4">
        <v>0.2708333333333334</v>
      </c>
      <c r="C143" s="5">
        <v>33</v>
      </c>
      <c r="D143" s="6"/>
      <c r="E143" s="6"/>
      <c r="F143" s="6"/>
      <c r="G143" s="6"/>
      <c r="H143" s="6"/>
      <c r="I143" s="6"/>
    </row>
    <row r="144" ht="17" customHeight="1">
      <c r="A144" s="6"/>
      <c r="B144" s="4">
        <v>0.2770833333333333</v>
      </c>
      <c r="C144" s="6"/>
      <c r="D144" s="6"/>
      <c r="E144" s="6"/>
      <c r="F144" s="6"/>
      <c r="G144" s="6"/>
      <c r="H144" s="6"/>
      <c r="I144" t="s" s="2">
        <v>37</v>
      </c>
    </row>
    <row r="145" ht="17" customHeight="1">
      <c r="A145" s="6"/>
      <c r="B145" s="4">
        <v>0.2826388888888889</v>
      </c>
      <c r="C145" s="6"/>
      <c r="D145" s="5">
        <v>9</v>
      </c>
      <c r="E145" s="5">
        <v>1</v>
      </c>
      <c r="F145" s="6"/>
      <c r="G145" s="6"/>
      <c r="H145" s="6"/>
      <c r="I145" s="6"/>
    </row>
    <row r="146" ht="17" customHeight="1">
      <c r="A146" s="6"/>
      <c r="B146" s="4">
        <v>0.2909722222222222</v>
      </c>
      <c r="C146" s="6"/>
      <c r="D146" s="5">
        <v>16</v>
      </c>
      <c r="E146" s="6"/>
      <c r="F146" s="5">
        <v>1</v>
      </c>
      <c r="G146" s="6"/>
      <c r="H146" s="6"/>
      <c r="I146" s="6"/>
    </row>
    <row r="147" ht="17" customHeight="1">
      <c r="A147" s="6"/>
      <c r="B147" s="4">
        <v>0.2916666666666666</v>
      </c>
      <c r="C147" s="5">
        <v>17</v>
      </c>
      <c r="D147" s="6"/>
      <c r="E147" s="6"/>
      <c r="F147" s="6"/>
      <c r="G147" s="6"/>
      <c r="H147" s="6"/>
      <c r="I147" s="6"/>
    </row>
    <row r="148" ht="17" customHeight="1">
      <c r="A148" s="6"/>
      <c r="B148" s="4">
        <v>0.29375</v>
      </c>
      <c r="C148" s="6"/>
      <c r="D148" s="5">
        <v>12</v>
      </c>
      <c r="E148" s="5">
        <v>1</v>
      </c>
      <c r="F148" s="6"/>
      <c r="G148" s="6"/>
      <c r="H148" s="5">
        <v>55</v>
      </c>
      <c r="I148" s="6"/>
    </row>
    <row r="149" ht="17" customHeight="1">
      <c r="A149" s="6"/>
      <c r="B149" s="4">
        <v>0.2958333333333333</v>
      </c>
      <c r="C149" s="6"/>
      <c r="D149" s="5">
        <v>9</v>
      </c>
      <c r="E149" s="6"/>
      <c r="F149" s="5">
        <v>1</v>
      </c>
      <c r="G149" s="6"/>
      <c r="H149" s="5">
        <v>19</v>
      </c>
      <c r="I149" t="s" s="2">
        <v>38</v>
      </c>
    </row>
    <row r="150" ht="17" customHeight="1">
      <c r="A150" s="6"/>
      <c r="B150" s="4">
        <v>0.2972222222222223</v>
      </c>
      <c r="C150" t="s" s="2">
        <v>12</v>
      </c>
      <c r="D150" s="5">
        <v>18</v>
      </c>
      <c r="E150" s="6"/>
      <c r="F150" s="6"/>
      <c r="G150" s="5">
        <v>1</v>
      </c>
      <c r="H150" s="6"/>
      <c r="I150" s="6"/>
    </row>
    <row r="151" ht="17" customHeight="1">
      <c r="A151" s="6"/>
      <c r="B151" s="4">
        <v>0.3013888888888889</v>
      </c>
      <c r="C151" s="6"/>
      <c r="D151" s="5">
        <v>12</v>
      </c>
      <c r="E151" s="5">
        <v>1</v>
      </c>
      <c r="F151" s="6"/>
      <c r="G151" s="6"/>
      <c r="H151" s="5">
        <v>11</v>
      </c>
      <c r="I151" s="6"/>
    </row>
    <row r="152" ht="17" customHeight="1">
      <c r="A152" s="6"/>
      <c r="B152" s="4">
        <v>0.3013888888888889</v>
      </c>
      <c r="C152" s="6"/>
      <c r="D152" s="5">
        <v>3</v>
      </c>
      <c r="E152" s="6"/>
      <c r="F152" s="5">
        <v>1</v>
      </c>
      <c r="G152" s="6"/>
      <c r="H152" s="5">
        <v>72</v>
      </c>
      <c r="I152" s="6"/>
    </row>
    <row r="153" ht="17" customHeight="1">
      <c r="A153" s="6"/>
      <c r="B153" s="4">
        <v>0.3104166666666667</v>
      </c>
      <c r="C153" s="6"/>
      <c r="D153" s="5">
        <v>16</v>
      </c>
      <c r="E153" s="5">
        <v>1</v>
      </c>
      <c r="F153" s="6"/>
      <c r="G153" s="6"/>
      <c r="H153" s="5">
        <v>26</v>
      </c>
      <c r="I153" s="6"/>
    </row>
    <row r="154" ht="17" customHeight="1">
      <c r="A154" s="6"/>
      <c r="B154" s="4">
        <v>0.3118055555555556</v>
      </c>
      <c r="C154" s="6"/>
      <c r="D154" s="5">
        <v>11</v>
      </c>
      <c r="E154" s="6"/>
      <c r="F154" s="5">
        <v>1</v>
      </c>
      <c r="G154" s="6"/>
      <c r="H154" s="5">
        <v>73</v>
      </c>
      <c r="I154" s="6"/>
    </row>
    <row r="155" ht="17" customHeight="1">
      <c r="A155" s="6"/>
      <c r="B155" s="4">
        <v>0.3125</v>
      </c>
      <c r="C155" s="5">
        <v>26</v>
      </c>
      <c r="D155" s="6"/>
      <c r="E155" s="6"/>
      <c r="F155" s="6"/>
      <c r="G155" s="6"/>
      <c r="H155" s="6"/>
      <c r="I155" s="6"/>
    </row>
    <row r="156" ht="17" customHeight="1">
      <c r="A156" s="6"/>
      <c r="B156" s="4">
        <v>0.3215277777777777</v>
      </c>
      <c r="C156" s="6"/>
      <c r="D156" s="5">
        <v>9</v>
      </c>
      <c r="E156" s="6"/>
      <c r="F156" s="5">
        <v>1</v>
      </c>
      <c r="G156" s="6"/>
      <c r="H156" s="5">
        <v>37</v>
      </c>
      <c r="I156" s="6"/>
    </row>
    <row r="157" ht="17" customHeight="1">
      <c r="A157" s="6"/>
      <c r="B157" s="4">
        <v>0.3222222222222222</v>
      </c>
      <c r="C157" s="6"/>
      <c r="D157" s="5">
        <v>9</v>
      </c>
      <c r="E157" s="6"/>
      <c r="F157" s="5">
        <v>1</v>
      </c>
      <c r="G157" s="6"/>
      <c r="H157" s="6"/>
      <c r="I157" t="s" s="2">
        <v>39</v>
      </c>
    </row>
    <row r="158" ht="17" customHeight="1">
      <c r="A158" s="6"/>
      <c r="B158" s="4">
        <v>0.3243055555555555</v>
      </c>
      <c r="C158" s="6"/>
      <c r="D158" s="5">
        <v>16</v>
      </c>
      <c r="E158" s="6"/>
      <c r="F158" s="5">
        <v>1</v>
      </c>
      <c r="G158" s="6"/>
      <c r="H158" s="5">
        <v>20</v>
      </c>
      <c r="I158" s="6"/>
    </row>
    <row r="159" ht="17" customHeight="1">
      <c r="A159" s="6"/>
      <c r="B159" s="4">
        <v>0.3298611111111112</v>
      </c>
      <c r="C159" s="6"/>
      <c r="D159" s="6"/>
      <c r="E159" s="6"/>
      <c r="F159" s="6"/>
      <c r="G159" s="6"/>
      <c r="H159" s="6"/>
      <c r="I159" t="s" s="2">
        <v>19</v>
      </c>
    </row>
    <row r="160" ht="17" customHeight="1">
      <c r="A160" s="6"/>
      <c r="B160" s="4">
        <v>0.3333333333333334</v>
      </c>
      <c r="C160" s="5">
        <v>28</v>
      </c>
      <c r="D160" s="6"/>
      <c r="E160" s="6"/>
      <c r="F160" s="6"/>
      <c r="G160" s="6"/>
      <c r="H160" s="6"/>
      <c r="I160" s="6"/>
    </row>
    <row r="161" ht="17" customHeight="1">
      <c r="A161" s="6"/>
      <c r="B161" s="4">
        <v>0.3388888888888889</v>
      </c>
      <c r="C161" s="6"/>
      <c r="D161" s="5">
        <v>12</v>
      </c>
      <c r="E161" s="6"/>
      <c r="F161" s="5">
        <v>1</v>
      </c>
      <c r="G161" s="6"/>
      <c r="H161" s="5">
        <v>56</v>
      </c>
      <c r="I161" s="6"/>
    </row>
    <row r="162" ht="17" customHeight="1">
      <c r="A162" s="6"/>
      <c r="B162" s="4">
        <v>0.3409722222222222</v>
      </c>
      <c r="C162" s="6"/>
      <c r="D162" s="5">
        <v>12</v>
      </c>
      <c r="E162" s="6"/>
      <c r="F162" s="6"/>
      <c r="G162" s="5">
        <v>1</v>
      </c>
      <c r="H162" s="5">
        <v>3</v>
      </c>
      <c r="I162" t="s" s="2">
        <v>28</v>
      </c>
    </row>
    <row r="163" ht="17" customHeight="1">
      <c r="A163" s="6"/>
      <c r="B163" s="4">
        <v>0.3423611111111111</v>
      </c>
      <c r="C163" s="6"/>
      <c r="D163" s="5">
        <v>16</v>
      </c>
      <c r="E163" s="6"/>
      <c r="F163" s="6"/>
      <c r="G163" s="5">
        <v>1</v>
      </c>
      <c r="H163" s="5">
        <v>40</v>
      </c>
      <c r="I163" s="6"/>
    </row>
    <row r="164" ht="17" customHeight="1">
      <c r="A164" s="6"/>
      <c r="B164" s="4">
        <v>0.3465277777777778</v>
      </c>
      <c r="C164" s="6"/>
      <c r="D164" s="5">
        <v>16</v>
      </c>
      <c r="E164" s="6"/>
      <c r="F164" s="5">
        <v>1</v>
      </c>
      <c r="G164" s="6"/>
      <c r="H164" s="5">
        <v>6</v>
      </c>
      <c r="I164" s="6"/>
    </row>
    <row r="165" ht="17" customHeight="1">
      <c r="A165" s="6"/>
      <c r="B165" s="4">
        <v>0.3472222222222222</v>
      </c>
      <c r="C165" s="6"/>
      <c r="D165" s="6"/>
      <c r="E165" s="6"/>
      <c r="F165" s="6"/>
      <c r="G165" s="6"/>
      <c r="H165" s="6"/>
      <c r="I165" t="s" s="2">
        <v>40</v>
      </c>
    </row>
    <row r="166" ht="17" customHeight="1">
      <c r="A166" s="6"/>
      <c r="B166" s="4">
        <v>0.3541666666666666</v>
      </c>
      <c r="C166" s="5">
        <v>34</v>
      </c>
      <c r="D166" s="6"/>
      <c r="E166" s="6"/>
      <c r="F166" s="6"/>
      <c r="G166" s="6"/>
      <c r="H166" s="6"/>
      <c r="I166" s="6"/>
    </row>
    <row r="167" ht="17" customHeight="1">
      <c r="A167" s="6"/>
      <c r="B167" s="4">
        <v>0.35625</v>
      </c>
      <c r="C167" s="6"/>
      <c r="D167" s="5">
        <v>18</v>
      </c>
      <c r="E167" s="5">
        <v>1</v>
      </c>
      <c r="F167" s="6"/>
      <c r="G167" s="6"/>
      <c r="H167" s="5">
        <v>85</v>
      </c>
      <c r="I167" s="6"/>
    </row>
    <row r="168" ht="17" customHeight="1">
      <c r="A168" s="6"/>
      <c r="B168" s="4">
        <v>0.3666666666666667</v>
      </c>
      <c r="C168" s="6"/>
      <c r="D168" s="5">
        <v>3</v>
      </c>
      <c r="E168" s="6"/>
      <c r="F168" s="6"/>
      <c r="G168" s="5">
        <v>1</v>
      </c>
      <c r="H168" s="5">
        <v>166</v>
      </c>
      <c r="I168" t="s" s="2">
        <v>28</v>
      </c>
    </row>
    <row r="169" ht="17" customHeight="1">
      <c r="A169" s="6"/>
      <c r="B169" s="4">
        <v>0.36875</v>
      </c>
      <c r="C169" s="6"/>
      <c r="D169" s="5">
        <v>18</v>
      </c>
      <c r="E169" s="5">
        <v>1</v>
      </c>
      <c r="F169" s="6"/>
      <c r="G169" s="6"/>
      <c r="H169" s="5">
        <v>18</v>
      </c>
      <c r="I169" s="6"/>
    </row>
    <row r="170" ht="17" customHeight="1">
      <c r="A170" s="6"/>
      <c r="B170" s="4">
        <v>0.3701388888888889</v>
      </c>
      <c r="C170" s="6"/>
      <c r="D170" s="5">
        <v>9</v>
      </c>
      <c r="E170" s="6"/>
      <c r="F170" s="5">
        <v>1</v>
      </c>
      <c r="G170" s="6"/>
      <c r="H170" s="5">
        <v>69</v>
      </c>
      <c r="I170" s="6"/>
    </row>
    <row r="171" ht="17" customHeight="1">
      <c r="A171" s="6"/>
      <c r="B171" s="4">
        <v>0.3715277777777778</v>
      </c>
      <c r="C171" s="6"/>
      <c r="D171" s="5">
        <v>18</v>
      </c>
      <c r="E171" s="6"/>
      <c r="F171" s="5">
        <v>1</v>
      </c>
      <c r="G171" s="6"/>
      <c r="H171" s="5">
        <v>4</v>
      </c>
      <c r="I171" s="6"/>
    </row>
    <row r="172" ht="17" customHeight="1">
      <c r="A172" s="6"/>
      <c r="B172" s="4">
        <v>0.375</v>
      </c>
      <c r="C172" s="5">
        <v>30</v>
      </c>
      <c r="D172" s="6"/>
      <c r="E172" s="6"/>
      <c r="F172" s="6"/>
      <c r="G172" s="6"/>
      <c r="H172" s="6"/>
      <c r="I172" s="6"/>
    </row>
    <row r="173" ht="17" customHeight="1">
      <c r="A173" s="6"/>
      <c r="B173" s="4">
        <v>0.3847222222222222</v>
      </c>
      <c r="C173" s="6"/>
      <c r="D173" s="6"/>
      <c r="E173" s="6"/>
      <c r="F173" s="6"/>
      <c r="G173" s="6"/>
      <c r="H173" s="6"/>
      <c r="I173" t="s" s="2">
        <v>41</v>
      </c>
    </row>
    <row r="174" ht="17" customHeight="1">
      <c r="A174" s="6"/>
      <c r="B174" s="4">
        <v>0.39375</v>
      </c>
      <c r="C174" s="6"/>
      <c r="D174" s="5">
        <v>3</v>
      </c>
      <c r="E174" s="6"/>
      <c r="F174" s="5">
        <v>1</v>
      </c>
      <c r="G174" s="6"/>
      <c r="H174" s="5">
        <v>39</v>
      </c>
      <c r="I174" s="6"/>
    </row>
    <row r="175" ht="17" customHeight="1">
      <c r="A175" s="6"/>
      <c r="B175" s="4">
        <v>0.3958333333333334</v>
      </c>
      <c r="C175" s="5">
        <v>31</v>
      </c>
      <c r="D175" s="6"/>
      <c r="E175" s="6"/>
      <c r="F175" s="6"/>
      <c r="G175" s="6"/>
      <c r="H175" s="6"/>
      <c r="I175" s="6"/>
    </row>
    <row r="176" ht="17" customHeight="1">
      <c r="A176" s="6"/>
      <c r="B176" s="4">
        <v>0.4020833333333333</v>
      </c>
      <c r="C176" s="6"/>
      <c r="D176" s="5">
        <v>12</v>
      </c>
      <c r="E176" s="6"/>
      <c r="F176" s="5">
        <v>1</v>
      </c>
      <c r="G176" s="6"/>
      <c r="H176" s="5">
        <v>88</v>
      </c>
      <c r="I176" s="6"/>
    </row>
    <row r="177" ht="17" customHeight="1">
      <c r="A177" s="6"/>
      <c r="B177" s="4">
        <v>0.4097222222222222</v>
      </c>
      <c r="C177" s="6"/>
      <c r="D177" s="5">
        <v>3</v>
      </c>
      <c r="E177" s="6"/>
      <c r="F177" s="5">
        <v>1</v>
      </c>
      <c r="G177" s="6"/>
      <c r="H177" s="5">
        <v>23</v>
      </c>
      <c r="I177" s="6"/>
    </row>
    <row r="178" ht="17" customHeight="1">
      <c r="A178" s="6"/>
      <c r="B178" s="4">
        <v>0.4166666666666666</v>
      </c>
      <c r="C178" s="5">
        <v>21</v>
      </c>
      <c r="D178" s="6"/>
      <c r="E178" s="6"/>
      <c r="F178" s="6"/>
      <c r="G178" s="6"/>
      <c r="H178" s="6"/>
      <c r="I178" s="6"/>
    </row>
    <row r="179" ht="17" customHeight="1">
      <c r="A179" s="6"/>
      <c r="B179" s="4">
        <v>0.4166666666666666</v>
      </c>
      <c r="C179" s="6"/>
      <c r="D179" s="5">
        <v>16</v>
      </c>
      <c r="E179" s="5">
        <v>1</v>
      </c>
      <c r="F179" s="6"/>
      <c r="G179" s="6"/>
      <c r="H179" s="5">
        <v>101</v>
      </c>
      <c r="I179" s="6"/>
    </row>
    <row r="180" ht="17" customHeight="1">
      <c r="A180" s="6"/>
      <c r="B180" s="4">
        <v>0.4215277777777777</v>
      </c>
      <c r="C180" s="6"/>
      <c r="D180" s="5">
        <v>3</v>
      </c>
      <c r="E180" s="6"/>
      <c r="F180" s="5">
        <v>1</v>
      </c>
      <c r="G180" s="6"/>
      <c r="H180" s="5">
        <v>40</v>
      </c>
      <c r="I180" s="6"/>
    </row>
    <row r="181" ht="17" customHeight="1">
      <c r="A181" s="6"/>
      <c r="B181" s="4">
        <v>0.4236111111111112</v>
      </c>
      <c r="C181" s="6"/>
      <c r="D181" s="5">
        <v>12</v>
      </c>
      <c r="E181" s="6"/>
      <c r="F181" s="6"/>
      <c r="G181" s="5">
        <v>1</v>
      </c>
      <c r="H181" s="5">
        <v>31</v>
      </c>
      <c r="I181" t="s" s="2">
        <v>28</v>
      </c>
    </row>
    <row r="182" ht="17" customHeight="1">
      <c r="A182" s="7"/>
      <c r="B182" s="8">
        <v>0.4375</v>
      </c>
      <c r="C182" s="9">
        <v>28</v>
      </c>
      <c r="D182" s="7"/>
      <c r="E182" s="7"/>
      <c r="F182" s="7"/>
      <c r="G182" s="7"/>
      <c r="H182" s="7"/>
      <c r="I182" s="7"/>
    </row>
    <row r="183" ht="17" customHeight="1">
      <c r="A183" s="10"/>
      <c r="B183" s="11"/>
      <c r="C183" s="11"/>
      <c r="D183" s="11"/>
      <c r="E183" s="11"/>
      <c r="F183" s="11"/>
      <c r="G183" s="11"/>
      <c r="H183" s="11"/>
      <c r="I183" s="12"/>
    </row>
    <row r="184" ht="17" customHeight="1">
      <c r="A184" s="13">
        <v>41123</v>
      </c>
      <c r="B184" s="14">
        <v>0.2291666666666666</v>
      </c>
      <c r="C184" s="15">
        <v>2</v>
      </c>
      <c r="D184" s="16"/>
      <c r="E184" s="16"/>
      <c r="F184" s="16"/>
      <c r="G184" s="16"/>
      <c r="H184" s="16"/>
      <c r="I184" t="s" s="17">
        <v>42</v>
      </c>
    </row>
    <row r="185" ht="17" customHeight="1">
      <c r="A185" s="6"/>
      <c r="B185" s="4">
        <v>0.25</v>
      </c>
      <c r="C185" s="5">
        <v>22</v>
      </c>
      <c r="D185" s="6"/>
      <c r="E185" s="6"/>
      <c r="F185" s="6"/>
      <c r="G185" s="6"/>
      <c r="H185" s="6"/>
      <c r="I185" s="6"/>
    </row>
    <row r="186" ht="17" customHeight="1">
      <c r="A186" s="6"/>
      <c r="B186" s="4">
        <v>0.2506944444444444</v>
      </c>
      <c r="C186" s="6"/>
      <c r="D186" s="6"/>
      <c r="E186" s="6"/>
      <c r="F186" s="6"/>
      <c r="G186" s="6"/>
      <c r="H186" s="6"/>
      <c r="I186" t="s" s="2">
        <v>43</v>
      </c>
    </row>
    <row r="187" ht="17" customHeight="1">
      <c r="A187" s="6"/>
      <c r="B187" s="4">
        <v>0.2618055555555555</v>
      </c>
      <c r="C187" s="6"/>
      <c r="D187" s="6"/>
      <c r="E187" s="6"/>
      <c r="F187" s="6"/>
      <c r="G187" s="6"/>
      <c r="H187" s="6"/>
      <c r="I187" t="s" s="2">
        <v>44</v>
      </c>
    </row>
    <row r="188" ht="17" customHeight="1">
      <c r="A188" s="6"/>
      <c r="B188" s="4">
        <v>0.2708333333333334</v>
      </c>
      <c r="C188" s="5">
        <v>22</v>
      </c>
      <c r="D188" s="6"/>
      <c r="E188" s="6"/>
      <c r="F188" s="6"/>
      <c r="G188" s="6"/>
      <c r="H188" s="6"/>
      <c r="I188" s="6"/>
    </row>
    <row r="189" ht="17" customHeight="1">
      <c r="A189" s="6"/>
      <c r="B189" s="4">
        <v>0.2916666666666666</v>
      </c>
      <c r="C189" s="5">
        <v>27</v>
      </c>
      <c r="D189" s="6"/>
      <c r="E189" s="6"/>
      <c r="F189" s="6"/>
      <c r="G189" s="6"/>
      <c r="H189" s="6"/>
      <c r="I189" s="6"/>
    </row>
    <row r="190" ht="17" customHeight="1">
      <c r="A190" s="6"/>
      <c r="B190" s="4">
        <v>0.2965277777777777</v>
      </c>
      <c r="C190" s="6"/>
      <c r="D190" s="5">
        <v>3</v>
      </c>
      <c r="E190" s="5">
        <v>1</v>
      </c>
      <c r="F190" s="6"/>
      <c r="G190" s="6"/>
      <c r="H190" s="6"/>
      <c r="I190" s="6"/>
    </row>
    <row r="191" ht="17" customHeight="1">
      <c r="A191" s="6"/>
      <c r="B191" s="4">
        <v>0.2965277777777777</v>
      </c>
      <c r="C191" s="6"/>
      <c r="D191" s="5">
        <v>9</v>
      </c>
      <c r="E191" s="6"/>
      <c r="F191" s="5">
        <v>1</v>
      </c>
      <c r="G191" s="6"/>
      <c r="H191" s="6"/>
      <c r="I191" s="6"/>
    </row>
    <row r="192" ht="17" customHeight="1">
      <c r="A192" s="6"/>
      <c r="B192" s="4">
        <v>0.2972222222222223</v>
      </c>
      <c r="C192" s="6"/>
      <c r="D192" s="5">
        <v>16</v>
      </c>
      <c r="E192" s="5">
        <v>1</v>
      </c>
      <c r="F192" s="6"/>
      <c r="G192" s="6"/>
      <c r="H192" s="6"/>
      <c r="I192" s="6"/>
    </row>
    <row r="193" ht="17" customHeight="1">
      <c r="A193" s="6"/>
      <c r="B193" s="4">
        <v>0.2979166666666667</v>
      </c>
      <c r="C193" s="6"/>
      <c r="D193" s="5">
        <v>10</v>
      </c>
      <c r="E193" s="5">
        <v>1</v>
      </c>
      <c r="F193" s="6"/>
      <c r="G193" s="6"/>
      <c r="H193" s="6"/>
      <c r="I193" s="6"/>
    </row>
    <row r="194" ht="17" customHeight="1">
      <c r="A194" s="6"/>
      <c r="B194" s="4">
        <v>0.2986111111111112</v>
      </c>
      <c r="C194" s="6"/>
      <c r="D194" s="5">
        <v>3</v>
      </c>
      <c r="E194" s="6"/>
      <c r="F194" s="5">
        <v>1</v>
      </c>
      <c r="G194" s="6"/>
      <c r="H194" s="5">
        <v>3</v>
      </c>
      <c r="I194" s="6"/>
    </row>
    <row r="195" ht="17" customHeight="1">
      <c r="A195" s="6"/>
      <c r="B195" s="4">
        <v>0.3048611111111111</v>
      </c>
      <c r="C195" s="6"/>
      <c r="D195" s="6"/>
      <c r="E195" s="6"/>
      <c r="F195" s="6"/>
      <c r="G195" s="5">
        <v>1</v>
      </c>
      <c r="H195" s="5">
        <v>12</v>
      </c>
      <c r="I195" s="6"/>
    </row>
    <row r="196" ht="17" customHeight="1">
      <c r="A196" s="6"/>
      <c r="B196" s="4">
        <v>0.3055555555555556</v>
      </c>
      <c r="C196" s="6"/>
      <c r="D196" s="6"/>
      <c r="E196" s="6"/>
      <c r="F196" s="6"/>
      <c r="G196" s="6"/>
      <c r="H196" s="6"/>
      <c r="I196" t="s" s="2">
        <v>45</v>
      </c>
    </row>
    <row r="197" ht="17" customHeight="1">
      <c r="A197" s="6"/>
      <c r="B197" s="4">
        <v>0.3090277777777778</v>
      </c>
      <c r="C197" s="6"/>
      <c r="D197" s="6"/>
      <c r="E197" s="6"/>
      <c r="F197" s="6"/>
      <c r="G197" s="6"/>
      <c r="H197" s="6"/>
      <c r="I197" t="s" s="2">
        <v>46</v>
      </c>
    </row>
    <row r="198" ht="17" customHeight="1">
      <c r="A198" s="6"/>
      <c r="B198" s="4">
        <v>0.3125</v>
      </c>
      <c r="C198" s="5">
        <v>33</v>
      </c>
      <c r="D198" s="6"/>
      <c r="E198" s="6"/>
      <c r="F198" s="6"/>
      <c r="G198" s="6"/>
      <c r="H198" s="6"/>
      <c r="I198" s="6"/>
    </row>
    <row r="199" ht="17" customHeight="1">
      <c r="A199" s="6"/>
      <c r="B199" s="4">
        <v>0.3277777777777777</v>
      </c>
      <c r="C199" s="6"/>
      <c r="D199" s="5">
        <v>18</v>
      </c>
      <c r="E199" s="6"/>
      <c r="F199" s="6"/>
      <c r="G199" s="5">
        <v>1</v>
      </c>
      <c r="H199" s="6"/>
      <c r="I199" s="6"/>
    </row>
    <row r="200" ht="17" customHeight="1">
      <c r="A200" s="6"/>
      <c r="B200" s="4">
        <v>0.3291666666666667</v>
      </c>
      <c r="C200" s="6"/>
      <c r="D200" s="5">
        <v>10</v>
      </c>
      <c r="E200" s="5">
        <v>1</v>
      </c>
      <c r="F200" s="6"/>
      <c r="G200" s="6"/>
      <c r="H200" s="5">
        <v>45</v>
      </c>
      <c r="I200" s="6"/>
    </row>
    <row r="201" ht="17" customHeight="1">
      <c r="A201" s="6"/>
      <c r="B201" s="4">
        <v>0.3333333333333334</v>
      </c>
      <c r="C201" s="5">
        <v>21</v>
      </c>
      <c r="D201" s="6"/>
      <c r="E201" s="6"/>
      <c r="F201" s="6"/>
      <c r="G201" s="6"/>
      <c r="H201" s="6"/>
      <c r="I201" s="6"/>
    </row>
    <row r="202" ht="17" customHeight="1">
      <c r="A202" s="6"/>
      <c r="B202" s="4">
        <v>0.3493055555555555</v>
      </c>
      <c r="C202" s="6"/>
      <c r="D202" s="6"/>
      <c r="E202" s="6"/>
      <c r="F202" s="6"/>
      <c r="G202" s="6"/>
      <c r="H202" s="6"/>
      <c r="I202" t="s" s="2">
        <v>45</v>
      </c>
    </row>
    <row r="203" ht="17" customHeight="1">
      <c r="A203" s="6"/>
      <c r="B203" s="4">
        <v>0.3541666666666666</v>
      </c>
      <c r="C203" s="5">
        <v>26</v>
      </c>
      <c r="D203" s="6"/>
      <c r="E203" s="6"/>
      <c r="F203" s="6"/>
      <c r="G203" s="6"/>
      <c r="H203" s="6"/>
      <c r="I203" s="6"/>
    </row>
    <row r="204" ht="17" customHeight="1">
      <c r="A204" s="6"/>
      <c r="B204" s="4">
        <v>0.3673611111111111</v>
      </c>
      <c r="C204" s="6"/>
      <c r="D204" s="5">
        <v>16</v>
      </c>
      <c r="E204" s="6"/>
      <c r="F204" s="6"/>
      <c r="G204" s="5">
        <v>1</v>
      </c>
      <c r="H204" s="5">
        <v>101</v>
      </c>
      <c r="I204" s="6"/>
    </row>
    <row r="205" ht="17" customHeight="1">
      <c r="A205" s="6"/>
      <c r="B205" s="4">
        <v>0.3715277777777778</v>
      </c>
      <c r="C205" s="6"/>
      <c r="D205" s="6"/>
      <c r="E205" s="6"/>
      <c r="F205" s="6"/>
      <c r="G205" s="6"/>
      <c r="H205" s="6"/>
      <c r="I205" t="s" s="2">
        <v>47</v>
      </c>
    </row>
    <row r="206" ht="17" customHeight="1">
      <c r="A206" s="6"/>
      <c r="B206" s="4">
        <v>0.375</v>
      </c>
      <c r="C206" s="5">
        <v>10</v>
      </c>
      <c r="D206" s="6"/>
      <c r="E206" s="6"/>
      <c r="F206" s="6"/>
      <c r="G206" s="6"/>
      <c r="H206" s="6"/>
      <c r="I206" s="6"/>
    </row>
    <row r="207" ht="17" customHeight="1">
      <c r="A207" s="6"/>
      <c r="B207" s="4">
        <v>0.3958333333333334</v>
      </c>
      <c r="C207" s="5">
        <v>8</v>
      </c>
      <c r="D207" s="6"/>
      <c r="E207" s="6"/>
      <c r="F207" s="6"/>
      <c r="G207" s="6"/>
      <c r="H207" s="6"/>
      <c r="I207" s="6"/>
    </row>
    <row r="208" ht="17" customHeight="1">
      <c r="A208" s="6"/>
      <c r="B208" s="4">
        <v>0.3993055555555556</v>
      </c>
      <c r="C208" s="6"/>
      <c r="D208" s="5">
        <v>18</v>
      </c>
      <c r="E208" s="6"/>
      <c r="F208" s="5">
        <v>1</v>
      </c>
      <c r="G208" s="6"/>
      <c r="H208" s="5">
        <v>103</v>
      </c>
      <c r="I208" s="6"/>
    </row>
    <row r="209" ht="17" customHeight="1">
      <c r="A209" s="6"/>
      <c r="B209" s="4">
        <v>0.3993055555555556</v>
      </c>
      <c r="C209" s="6"/>
      <c r="D209" s="5">
        <v>16</v>
      </c>
      <c r="E209" s="6"/>
      <c r="F209" s="5">
        <v>1</v>
      </c>
      <c r="G209" s="6"/>
      <c r="H209" s="5">
        <v>46</v>
      </c>
      <c r="I209" s="6"/>
    </row>
    <row r="210" ht="17" customHeight="1">
      <c r="A210" s="6"/>
      <c r="B210" s="4">
        <v>0.4118055555555555</v>
      </c>
      <c r="C210" s="6"/>
      <c r="D210" s="5">
        <v>18</v>
      </c>
      <c r="E210" s="5">
        <v>1</v>
      </c>
      <c r="F210" s="6"/>
      <c r="G210" s="6"/>
      <c r="H210" s="5">
        <v>18</v>
      </c>
      <c r="I210" s="6"/>
    </row>
    <row r="211" ht="17" customHeight="1">
      <c r="A211" s="6"/>
      <c r="B211" s="4">
        <v>0.4166666666666666</v>
      </c>
      <c r="C211" s="5">
        <v>13</v>
      </c>
      <c r="D211" s="6"/>
      <c r="E211" s="6"/>
      <c r="F211" s="6"/>
      <c r="G211" s="6"/>
      <c r="H211" s="6"/>
      <c r="I211" t="s" s="2">
        <v>48</v>
      </c>
    </row>
    <row r="212" ht="17" customHeight="1">
      <c r="A212" s="7"/>
      <c r="B212" s="8">
        <v>0.4375</v>
      </c>
      <c r="C212" s="9">
        <v>3</v>
      </c>
      <c r="D212" s="7"/>
      <c r="E212" s="7"/>
      <c r="F212" s="7"/>
      <c r="G212" s="7"/>
      <c r="H212" s="7"/>
      <c r="I212" s="7"/>
    </row>
    <row r="213" ht="17" customHeight="1">
      <c r="A213" s="19"/>
      <c r="B213" s="11"/>
      <c r="C213" s="11"/>
      <c r="D213" s="11"/>
      <c r="E213" s="11"/>
      <c r="F213" s="11"/>
      <c r="G213" s="11"/>
      <c r="H213" s="11"/>
      <c r="I213" s="12"/>
    </row>
    <row r="214" ht="17" customHeight="1">
      <c r="A214" s="13">
        <v>41130</v>
      </c>
      <c r="B214" s="14">
        <v>0.2430555555555556</v>
      </c>
      <c r="C214" s="15">
        <v>16</v>
      </c>
      <c r="D214" s="16"/>
      <c r="E214" s="16"/>
      <c r="F214" s="16"/>
      <c r="G214" s="16"/>
      <c r="H214" s="16"/>
      <c r="I214" t="s" s="17">
        <v>49</v>
      </c>
    </row>
    <row r="215" ht="17" customHeight="1">
      <c r="A215" s="6"/>
      <c r="B215" s="4">
        <v>0.2638888888888888</v>
      </c>
      <c r="C215" s="5">
        <v>31</v>
      </c>
      <c r="D215" s="6"/>
      <c r="E215" s="6"/>
      <c r="F215" s="6"/>
      <c r="G215" s="6"/>
      <c r="H215" s="6"/>
      <c r="I215" s="6"/>
    </row>
    <row r="216" ht="17" customHeight="1">
      <c r="A216" s="6"/>
      <c r="B216" s="4">
        <v>0.2645833333333333</v>
      </c>
      <c r="C216" s="6"/>
      <c r="D216" s="5">
        <v>16</v>
      </c>
      <c r="E216" s="5">
        <v>1</v>
      </c>
      <c r="F216" s="6"/>
      <c r="G216" s="6"/>
      <c r="H216" s="6"/>
      <c r="I216" s="6"/>
    </row>
    <row r="217" ht="17" customHeight="1">
      <c r="A217" s="6"/>
      <c r="B217" s="4">
        <v>0.2652777777777777</v>
      </c>
      <c r="C217" s="6"/>
      <c r="D217" s="5">
        <v>9</v>
      </c>
      <c r="E217" s="6"/>
      <c r="F217" s="5">
        <v>1</v>
      </c>
      <c r="G217" s="6"/>
      <c r="H217" s="6"/>
      <c r="I217" s="6"/>
    </row>
    <row r="218" ht="17" customHeight="1">
      <c r="A218" s="6"/>
      <c r="B218" s="4">
        <v>0.2659722222222223</v>
      </c>
      <c r="C218" s="6"/>
      <c r="D218" s="5">
        <v>18</v>
      </c>
      <c r="E218" s="5">
        <v>1</v>
      </c>
      <c r="F218" s="6"/>
      <c r="G218" s="6"/>
      <c r="H218" s="6"/>
      <c r="I218" s="6"/>
    </row>
    <row r="219" ht="17" customHeight="1">
      <c r="A219" s="6"/>
      <c r="B219" s="4">
        <v>0.2791666666666667</v>
      </c>
      <c r="C219" s="6"/>
      <c r="D219" s="5">
        <v>9</v>
      </c>
      <c r="E219" s="6"/>
      <c r="F219" s="5">
        <v>1</v>
      </c>
      <c r="G219" s="6"/>
      <c r="H219" s="5">
        <v>20</v>
      </c>
      <c r="I219" s="6"/>
    </row>
    <row r="220" ht="17" customHeight="1">
      <c r="A220" s="6"/>
      <c r="B220" s="4">
        <v>0.2798611111111111</v>
      </c>
      <c r="C220" s="6"/>
      <c r="D220" s="5">
        <v>18</v>
      </c>
      <c r="E220" s="5">
        <v>1</v>
      </c>
      <c r="F220" s="6"/>
      <c r="G220" s="6"/>
      <c r="H220" s="5">
        <v>20</v>
      </c>
      <c r="I220" s="6"/>
    </row>
    <row r="221" ht="17" customHeight="1">
      <c r="A221" s="6"/>
      <c r="B221" s="4">
        <v>0.2847222222222222</v>
      </c>
      <c r="C221" s="6"/>
      <c r="D221" s="5">
        <v>18</v>
      </c>
      <c r="E221" s="5">
        <v>1</v>
      </c>
      <c r="F221" s="6"/>
      <c r="G221" s="6"/>
      <c r="H221" s="5">
        <v>7</v>
      </c>
      <c r="I221" s="6"/>
    </row>
    <row r="222" ht="17" customHeight="1">
      <c r="A222" s="6"/>
      <c r="B222" s="4">
        <v>0.2847222222222222</v>
      </c>
      <c r="C222" s="5">
        <v>22</v>
      </c>
      <c r="D222" s="6"/>
      <c r="E222" s="6"/>
      <c r="F222" s="6"/>
      <c r="G222" s="6"/>
      <c r="H222" s="6"/>
      <c r="I222" s="6"/>
    </row>
    <row r="223" ht="17" customHeight="1">
      <c r="A223" s="6"/>
      <c r="B223" s="4">
        <v>0.2881944444444444</v>
      </c>
      <c r="C223" s="6"/>
      <c r="D223" s="5">
        <v>9</v>
      </c>
      <c r="E223" s="5">
        <v>1</v>
      </c>
      <c r="F223" s="6"/>
      <c r="G223" s="6"/>
      <c r="H223" s="5">
        <v>13</v>
      </c>
      <c r="I223" s="6"/>
    </row>
    <row r="224" ht="17" customHeight="1">
      <c r="A224" s="6"/>
      <c r="B224" s="4">
        <v>0.2965277777777777</v>
      </c>
      <c r="C224" s="6"/>
      <c r="D224" s="6"/>
      <c r="E224" s="6"/>
      <c r="F224" s="6"/>
      <c r="G224" s="6"/>
      <c r="H224" s="6"/>
      <c r="I224" t="s" s="2">
        <v>19</v>
      </c>
    </row>
    <row r="225" ht="17" customHeight="1">
      <c r="A225" s="6"/>
      <c r="B225" s="4">
        <v>0.3055555555555556</v>
      </c>
      <c r="C225" s="5">
        <v>25</v>
      </c>
      <c r="D225" s="6"/>
      <c r="E225" s="6"/>
      <c r="F225" s="6"/>
      <c r="G225" s="6"/>
      <c r="H225" s="6"/>
      <c r="I225" s="6"/>
    </row>
    <row r="226" ht="17" customHeight="1">
      <c r="A226" s="6"/>
      <c r="B226" s="4">
        <v>0.3152777777777778</v>
      </c>
      <c r="C226" s="6"/>
      <c r="D226" s="5">
        <v>9</v>
      </c>
      <c r="E226" s="5">
        <v>1</v>
      </c>
      <c r="F226" s="6"/>
      <c r="G226" s="6"/>
      <c r="H226" s="5">
        <v>39</v>
      </c>
      <c r="I226" s="6"/>
    </row>
    <row r="227" ht="17" customHeight="1">
      <c r="A227" s="6"/>
      <c r="B227" s="4">
        <v>0.3152777777777778</v>
      </c>
      <c r="C227" s="6"/>
      <c r="D227" s="5">
        <v>9</v>
      </c>
      <c r="E227" s="6"/>
      <c r="F227" s="6"/>
      <c r="G227" s="6"/>
      <c r="H227" s="5">
        <v>1</v>
      </c>
      <c r="I227" s="6"/>
    </row>
    <row r="228" ht="17" customHeight="1">
      <c r="A228" s="6"/>
      <c r="B228" s="4">
        <v>0.3263888888888888</v>
      </c>
      <c r="C228" s="5">
        <v>26</v>
      </c>
      <c r="D228" s="6"/>
      <c r="E228" s="6"/>
      <c r="F228" s="6"/>
      <c r="G228" s="6"/>
      <c r="H228" s="6"/>
      <c r="I228" s="6"/>
    </row>
    <row r="229" ht="17" customHeight="1">
      <c r="A229" s="6"/>
      <c r="B229" s="4">
        <v>0.3291666666666667</v>
      </c>
      <c r="C229" s="6"/>
      <c r="D229" s="5">
        <v>16</v>
      </c>
      <c r="E229" s="5">
        <v>1</v>
      </c>
      <c r="F229" s="6"/>
      <c r="G229" t="s" s="2">
        <v>12</v>
      </c>
      <c r="H229" s="5">
        <v>93</v>
      </c>
      <c r="I229" t="s" s="2">
        <v>50</v>
      </c>
    </row>
    <row r="230" ht="17" customHeight="1">
      <c r="A230" s="6"/>
      <c r="B230" s="4">
        <v>0.3298611111111112</v>
      </c>
      <c r="C230" s="6"/>
      <c r="D230" s="5">
        <v>18</v>
      </c>
      <c r="E230" s="5">
        <v>1</v>
      </c>
      <c r="F230" s="6"/>
      <c r="G230" t="s" s="2">
        <v>12</v>
      </c>
      <c r="H230" s="5">
        <v>65</v>
      </c>
      <c r="I230" s="6"/>
    </row>
    <row r="231" ht="17" customHeight="1">
      <c r="A231" s="6"/>
      <c r="B231" s="4">
        <v>0.3298611111111112</v>
      </c>
      <c r="C231" s="6"/>
      <c r="D231" s="5">
        <v>9</v>
      </c>
      <c r="E231" s="5">
        <v>1</v>
      </c>
      <c r="F231" s="6"/>
      <c r="G231" t="s" s="2">
        <v>12</v>
      </c>
      <c r="H231" s="5">
        <v>21</v>
      </c>
      <c r="I231" s="6"/>
    </row>
    <row r="232" ht="17" customHeight="1">
      <c r="A232" s="6"/>
      <c r="B232" s="4">
        <v>0.3305555555555556</v>
      </c>
      <c r="C232" s="6"/>
      <c r="D232" s="5">
        <v>9</v>
      </c>
      <c r="E232" s="6"/>
      <c r="F232" s="6"/>
      <c r="G232" s="5">
        <v>1</v>
      </c>
      <c r="H232" s="5">
        <v>1</v>
      </c>
      <c r="I232" t="s" s="2">
        <v>51</v>
      </c>
    </row>
    <row r="233" ht="17" customHeight="1">
      <c r="A233" s="6"/>
      <c r="B233" s="4">
        <v>0.3458333333333333</v>
      </c>
      <c r="C233" s="6"/>
      <c r="D233" s="5">
        <v>18</v>
      </c>
      <c r="E233" s="5">
        <v>1</v>
      </c>
      <c r="F233" s="6"/>
      <c r="G233" s="6"/>
      <c r="H233" s="5">
        <v>23</v>
      </c>
      <c r="I233" s="6"/>
    </row>
    <row r="234" ht="17" customHeight="1">
      <c r="A234" s="6"/>
      <c r="B234" s="4">
        <v>0.3472222222222222</v>
      </c>
      <c r="C234" s="5">
        <v>26</v>
      </c>
      <c r="D234" s="6"/>
      <c r="E234" s="6"/>
      <c r="F234" s="6"/>
      <c r="G234" s="6"/>
      <c r="H234" s="6"/>
      <c r="I234" s="6"/>
    </row>
    <row r="235" ht="17" customHeight="1">
      <c r="A235" s="6"/>
      <c r="B235" s="4">
        <v>0.3590277777777777</v>
      </c>
      <c r="C235" s="6"/>
      <c r="D235" s="6"/>
      <c r="E235" s="6"/>
      <c r="F235" s="6"/>
      <c r="G235" s="6"/>
      <c r="H235" s="6"/>
      <c r="I235" t="s" s="2">
        <v>52</v>
      </c>
    </row>
    <row r="236" ht="17" customHeight="1">
      <c r="A236" s="6"/>
      <c r="B236" s="4">
        <v>0.3680555555555556</v>
      </c>
      <c r="C236" s="5">
        <v>24</v>
      </c>
      <c r="D236" s="6"/>
      <c r="E236" s="6"/>
      <c r="F236" s="6"/>
      <c r="G236" s="6"/>
      <c r="H236" s="6"/>
      <c r="I236" s="6"/>
    </row>
    <row r="237" ht="17" customHeight="1">
      <c r="A237" s="6"/>
      <c r="B237" s="4">
        <v>0.3694444444444445</v>
      </c>
      <c r="C237" s="6"/>
      <c r="D237" s="5">
        <v>9</v>
      </c>
      <c r="E237" s="6"/>
      <c r="F237" s="5">
        <v>1</v>
      </c>
      <c r="G237" s="6"/>
      <c r="H237" s="5">
        <v>56</v>
      </c>
      <c r="I237" s="6"/>
    </row>
    <row r="238" ht="17" customHeight="1">
      <c r="A238" s="6"/>
      <c r="B238" s="4">
        <v>0.3798611111111111</v>
      </c>
      <c r="C238" s="6"/>
      <c r="D238" s="5">
        <v>18</v>
      </c>
      <c r="E238" s="5">
        <v>1</v>
      </c>
      <c r="F238" s="6"/>
      <c r="G238" s="6"/>
      <c r="H238" s="5">
        <v>49</v>
      </c>
      <c r="I238" s="6"/>
    </row>
    <row r="239" ht="17" customHeight="1">
      <c r="A239" s="6"/>
      <c r="B239" s="4">
        <v>0.3805555555555555</v>
      </c>
      <c r="C239" s="6"/>
      <c r="D239" s="6"/>
      <c r="E239" s="6"/>
      <c r="F239" s="6"/>
      <c r="G239" s="6"/>
      <c r="H239" s="6"/>
      <c r="I239" t="s" s="2">
        <v>53</v>
      </c>
    </row>
    <row r="240" ht="17" customHeight="1">
      <c r="A240" s="6"/>
      <c r="B240" s="4">
        <v>0.3861111111111111</v>
      </c>
      <c r="C240" s="6"/>
      <c r="D240" s="6"/>
      <c r="E240" s="6"/>
      <c r="F240" s="6"/>
      <c r="G240" s="6"/>
      <c r="H240" s="6"/>
      <c r="I240" t="s" s="2">
        <v>54</v>
      </c>
    </row>
    <row r="241" ht="17" customHeight="1">
      <c r="A241" s="6"/>
      <c r="B241" s="4">
        <v>0.4027777777777778</v>
      </c>
      <c r="C241" s="6"/>
      <c r="D241" s="6"/>
      <c r="E241" s="6"/>
      <c r="F241" s="6"/>
      <c r="G241" s="6"/>
      <c r="H241" s="6"/>
      <c r="I241" t="s" s="2">
        <v>55</v>
      </c>
    </row>
    <row r="242" ht="17" customHeight="1">
      <c r="A242" s="6"/>
      <c r="B242" s="4">
        <v>0.4097222222222222</v>
      </c>
      <c r="C242" s="5">
        <v>8</v>
      </c>
      <c r="D242" s="6"/>
      <c r="E242" s="6"/>
      <c r="F242" s="6"/>
      <c r="G242" s="6"/>
      <c r="H242" s="6"/>
      <c r="I242" s="6"/>
    </row>
    <row r="243" ht="17" customHeight="1">
      <c r="A243" s="6"/>
      <c r="B243" s="4">
        <v>0.4305555555555556</v>
      </c>
      <c r="C243" s="5">
        <v>16</v>
      </c>
      <c r="D243" s="6"/>
      <c r="E243" s="6"/>
      <c r="F243" s="6"/>
      <c r="G243" s="6"/>
      <c r="H243" s="6"/>
      <c r="I243" s="6"/>
    </row>
    <row r="244" ht="17" customHeight="1">
      <c r="A244" s="6"/>
      <c r="B244" s="4">
        <v>0.4430555555555555</v>
      </c>
      <c r="C244" s="6"/>
      <c r="D244" s="5">
        <v>18</v>
      </c>
      <c r="E244" s="5">
        <v>1</v>
      </c>
      <c r="F244" s="6"/>
      <c r="G244" s="6"/>
      <c r="H244" s="5">
        <v>91</v>
      </c>
      <c r="I244" s="6"/>
    </row>
    <row r="245" ht="17" customHeight="1">
      <c r="A245" s="6"/>
      <c r="B245" s="4">
        <v>0.45</v>
      </c>
      <c r="C245" s="6"/>
      <c r="D245" s="6"/>
      <c r="E245" s="6"/>
      <c r="F245" s="6"/>
      <c r="G245" s="6"/>
      <c r="H245" s="6"/>
      <c r="I245" t="s" s="2">
        <v>56</v>
      </c>
    </row>
    <row r="246" ht="17" customHeight="1">
      <c r="A246" s="7"/>
      <c r="B246" s="8">
        <v>0.4513888888888888</v>
      </c>
      <c r="C246" s="9">
        <v>22</v>
      </c>
      <c r="D246" s="7"/>
      <c r="E246" s="7"/>
      <c r="F246" s="7"/>
      <c r="G246" s="7"/>
      <c r="H246" s="7"/>
      <c r="I246" s="7"/>
    </row>
    <row r="247" ht="17" customHeight="1">
      <c r="A247" s="10"/>
      <c r="B247" s="11"/>
      <c r="C247" s="11"/>
      <c r="D247" s="11"/>
      <c r="E247" s="11"/>
      <c r="F247" s="11"/>
      <c r="G247" s="11"/>
      <c r="H247" s="11"/>
      <c r="I247" s="12"/>
    </row>
    <row r="248" ht="17" customHeight="1">
      <c r="A248" s="13">
        <v>41137</v>
      </c>
      <c r="B248" s="14">
        <v>0.25</v>
      </c>
      <c r="C248" s="15">
        <v>36</v>
      </c>
      <c r="D248" s="16"/>
      <c r="E248" s="16"/>
      <c r="F248" s="16"/>
      <c r="G248" s="16"/>
      <c r="H248" s="16"/>
      <c r="I248" t="s" s="17">
        <v>57</v>
      </c>
    </row>
    <row r="249" ht="17" customHeight="1">
      <c r="A249" s="6"/>
      <c r="B249" s="4">
        <v>0.2708333333333334</v>
      </c>
      <c r="C249" s="5">
        <v>40</v>
      </c>
      <c r="D249" s="6"/>
      <c r="E249" s="6"/>
      <c r="F249" s="6"/>
      <c r="G249" s="6"/>
      <c r="H249" s="6"/>
      <c r="I249" t="s" s="2">
        <v>58</v>
      </c>
    </row>
    <row r="250" ht="17" customHeight="1">
      <c r="A250" s="6"/>
      <c r="B250" s="4">
        <v>0.2770833333333333</v>
      </c>
      <c r="C250" s="6"/>
      <c r="D250" s="5">
        <v>18</v>
      </c>
      <c r="E250" s="6"/>
      <c r="F250" s="6"/>
      <c r="G250" s="5">
        <v>1</v>
      </c>
      <c r="H250" s="6"/>
      <c r="I250" t="s" s="2">
        <v>59</v>
      </c>
    </row>
    <row r="251" ht="17" customHeight="1">
      <c r="A251" s="6"/>
      <c r="B251" s="4">
        <v>0.2826388888888889</v>
      </c>
      <c r="C251" s="6"/>
      <c r="D251" s="5">
        <v>18</v>
      </c>
      <c r="E251" s="5">
        <v>1</v>
      </c>
      <c r="F251" s="6"/>
      <c r="G251" s="6"/>
      <c r="H251" s="6"/>
      <c r="I251" s="6"/>
    </row>
    <row r="252" ht="17" customHeight="1">
      <c r="A252" s="6"/>
      <c r="B252" s="4">
        <v>0.2916666666666666</v>
      </c>
      <c r="C252" s="5">
        <v>32</v>
      </c>
      <c r="D252" s="6"/>
      <c r="E252" s="6"/>
      <c r="F252" s="6"/>
      <c r="G252" s="6"/>
      <c r="H252" s="6"/>
      <c r="I252" s="6"/>
    </row>
    <row r="253" ht="17" customHeight="1">
      <c r="A253" s="6"/>
      <c r="B253" s="4">
        <v>0.3125</v>
      </c>
      <c r="C253" s="5">
        <v>32</v>
      </c>
      <c r="D253" s="6"/>
      <c r="E253" s="6"/>
      <c r="F253" s="6"/>
      <c r="G253" s="6"/>
      <c r="H253" s="6"/>
      <c r="I253" s="6"/>
    </row>
    <row r="254" ht="17" customHeight="1">
      <c r="A254" s="6"/>
      <c r="B254" s="4">
        <v>0.3159722222222222</v>
      </c>
      <c r="C254" s="6"/>
      <c r="D254" s="5">
        <v>10</v>
      </c>
      <c r="E254" s="6"/>
      <c r="F254" s="5">
        <v>1</v>
      </c>
      <c r="G254" s="6"/>
      <c r="H254" s="6"/>
      <c r="I254" s="6"/>
    </row>
    <row r="255" ht="17" customHeight="1">
      <c r="A255" s="6"/>
      <c r="B255" s="4">
        <v>0.3333333333333334</v>
      </c>
      <c r="C255" s="5">
        <v>7</v>
      </c>
      <c r="D255" s="6"/>
      <c r="E255" s="6"/>
      <c r="F255" s="6"/>
      <c r="G255" s="6"/>
      <c r="H255" s="6"/>
      <c r="I255" s="6"/>
    </row>
    <row r="256" ht="17" customHeight="1">
      <c r="A256" s="6"/>
      <c r="B256" s="4">
        <v>0.3409722222222222</v>
      </c>
      <c r="C256" s="6"/>
      <c r="D256" s="5">
        <v>9</v>
      </c>
      <c r="E256" s="6"/>
      <c r="F256" s="5">
        <v>1</v>
      </c>
      <c r="G256" s="6"/>
      <c r="H256" s="6"/>
      <c r="I256" s="6"/>
    </row>
    <row r="257" ht="17" customHeight="1">
      <c r="A257" s="6"/>
      <c r="B257" s="4">
        <v>0.3541666666666666</v>
      </c>
      <c r="C257" s="5">
        <v>8</v>
      </c>
      <c r="D257" s="6"/>
      <c r="E257" s="6"/>
      <c r="F257" s="6"/>
      <c r="G257" s="6"/>
      <c r="H257" s="6"/>
      <c r="I257" s="6"/>
    </row>
    <row r="258" ht="17" customHeight="1">
      <c r="A258" s="6"/>
      <c r="B258" s="4">
        <v>0.375</v>
      </c>
      <c r="C258" s="5">
        <v>3</v>
      </c>
      <c r="D258" s="6"/>
      <c r="E258" s="6"/>
      <c r="F258" s="6"/>
      <c r="G258" s="6"/>
      <c r="H258" s="6"/>
      <c r="I258" s="6"/>
    </row>
    <row r="259" ht="17" customHeight="1">
      <c r="A259" s="6"/>
      <c r="B259" s="4">
        <v>0.3756944444444444</v>
      </c>
      <c r="C259" s="6"/>
      <c r="D259" s="5">
        <v>18</v>
      </c>
      <c r="E259" s="6"/>
      <c r="F259" s="6"/>
      <c r="G259" s="6"/>
      <c r="H259" s="6"/>
      <c r="I259" t="s" s="2">
        <v>60</v>
      </c>
    </row>
    <row r="260" ht="17" customHeight="1">
      <c r="A260" s="6"/>
      <c r="B260" s="4">
        <v>0.3958333333333334</v>
      </c>
      <c r="C260" s="5">
        <v>4</v>
      </c>
      <c r="D260" s="6"/>
      <c r="E260" s="6"/>
      <c r="F260" s="6"/>
      <c r="G260" s="6"/>
      <c r="H260" s="6"/>
      <c r="I260" s="6"/>
    </row>
    <row r="261" ht="17" customHeight="1">
      <c r="A261" s="6"/>
      <c r="B261" s="4">
        <v>0.4166666666666666</v>
      </c>
      <c r="C261" s="5">
        <v>2</v>
      </c>
      <c r="D261" s="6"/>
      <c r="E261" s="6"/>
      <c r="F261" s="6"/>
      <c r="G261" s="6"/>
      <c r="H261" s="6"/>
      <c r="I261" s="6"/>
    </row>
    <row r="262" ht="17" customHeight="1">
      <c r="A262" s="7"/>
      <c r="B262" s="8">
        <v>0.4375</v>
      </c>
      <c r="C262" s="9">
        <v>1</v>
      </c>
      <c r="D262" s="7"/>
      <c r="E262" s="7"/>
      <c r="F262" s="7"/>
      <c r="G262" s="7"/>
      <c r="H262" s="7"/>
      <c r="I262" s="7"/>
    </row>
    <row r="263" ht="17" customHeight="1">
      <c r="A263" s="10"/>
      <c r="B263" s="11"/>
      <c r="C263" s="11"/>
      <c r="D263" s="11"/>
      <c r="E263" s="11"/>
      <c r="F263" s="11"/>
      <c r="G263" s="11"/>
      <c r="H263" s="11"/>
      <c r="I263" s="12"/>
    </row>
    <row r="264" ht="17" customHeight="1">
      <c r="A264" s="13">
        <v>41144</v>
      </c>
      <c r="B264" s="14">
        <v>0.25</v>
      </c>
      <c r="C264" s="15">
        <v>2</v>
      </c>
      <c r="D264" s="16"/>
      <c r="E264" s="16"/>
      <c r="F264" s="16"/>
      <c r="G264" s="16"/>
      <c r="H264" s="16"/>
      <c r="I264" t="s" s="17">
        <v>61</v>
      </c>
    </row>
    <row r="265" ht="17" customHeight="1">
      <c r="A265" s="6"/>
      <c r="B265" s="4">
        <v>0.2708333333333334</v>
      </c>
      <c r="C265" s="5">
        <v>2</v>
      </c>
      <c r="D265" s="6"/>
      <c r="E265" s="6"/>
      <c r="F265" s="6"/>
      <c r="G265" s="6"/>
      <c r="H265" s="6"/>
      <c r="I265" s="6"/>
    </row>
    <row r="266" ht="17" customHeight="1">
      <c r="A266" s="6"/>
      <c r="B266" s="4">
        <v>0.2916666666666666</v>
      </c>
      <c r="C266" s="5">
        <v>2</v>
      </c>
      <c r="D266" s="6"/>
      <c r="E266" s="6"/>
      <c r="F266" s="6"/>
      <c r="G266" s="6"/>
      <c r="H266" s="6"/>
      <c r="I266" s="6"/>
    </row>
    <row r="267" ht="17" customHeight="1">
      <c r="A267" s="7"/>
      <c r="B267" s="8">
        <v>0.3125</v>
      </c>
      <c r="C267" s="9">
        <v>2</v>
      </c>
      <c r="D267" s="7"/>
      <c r="E267" s="7"/>
      <c r="F267" s="7"/>
      <c r="G267" s="7"/>
      <c r="H267" s="7"/>
      <c r="I267" s="7"/>
    </row>
    <row r="268" ht="17" customHeight="1">
      <c r="A268" s="10"/>
      <c r="B268" s="11"/>
      <c r="C268" s="11"/>
      <c r="D268" s="11"/>
      <c r="E268" s="11"/>
      <c r="F268" s="11"/>
      <c r="G268" s="11"/>
      <c r="H268" s="11"/>
      <c r="I268" s="12"/>
    </row>
    <row r="269" ht="17" customHeight="1">
      <c r="A269" s="16"/>
      <c r="B269" s="16"/>
      <c r="C269" s="16"/>
      <c r="D269" s="16"/>
      <c r="E269" s="15">
        <f>SUM(E2:E268)</f>
        <v>49</v>
      </c>
      <c r="F269" s="15">
        <f>SUM(F2:F268)</f>
        <v>66</v>
      </c>
      <c r="G269" s="15">
        <f>SUM(G2:G268)</f>
        <v>16</v>
      </c>
      <c r="H269" s="16"/>
      <c r="I269" s="16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P51"/>
  <sheetViews>
    <sheetView workbookViewId="0" showGridLines="0" defaultGridColor="1"/>
  </sheetViews>
  <sheetFormatPr defaultColWidth="10.8333" defaultRowHeight="15" customHeight="1" outlineLevelRow="0" outlineLevelCol="0"/>
  <cols>
    <col min="1" max="1" width="19.1719" style="20" customWidth="1"/>
    <col min="2" max="2" width="11.8516" style="20" customWidth="1"/>
    <col min="3" max="3" width="10.8516" style="20" customWidth="1"/>
    <col min="4" max="4" width="10.8516" style="20" customWidth="1"/>
    <col min="5" max="5" width="10.8516" style="20" customWidth="1"/>
    <col min="6" max="6" width="10.8516" style="20" customWidth="1"/>
    <col min="7" max="7" width="10.8516" style="20" customWidth="1"/>
    <col min="8" max="8" width="10.8516" style="20" customWidth="1"/>
    <col min="9" max="9" width="10.8516" style="20" customWidth="1"/>
    <col min="10" max="10" width="10.8516" style="20" customWidth="1"/>
    <col min="11" max="11" width="10.8516" style="20" customWidth="1"/>
    <col min="12" max="12" width="10.8516" style="20" customWidth="1"/>
    <col min="13" max="13" width="10.8516" style="20" customWidth="1"/>
    <col min="14" max="14" width="10.8516" style="20" customWidth="1"/>
    <col min="15" max="15" width="10.8516" style="20" customWidth="1"/>
    <col min="16" max="16" width="10.8516" style="20" customWidth="1"/>
    <col min="17" max="256" width="10.8516" style="20" customWidth="1"/>
  </cols>
  <sheetData>
    <row r="1" ht="16" customHeight="1">
      <c r="A1" s="21"/>
      <c r="B1" s="21"/>
      <c r="C1" s="21"/>
      <c r="D1" s="21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ht="15" customHeight="1">
      <c r="A2" t="s" s="22">
        <v>62</v>
      </c>
      <c r="B2" t="s" s="23">
        <v>5</v>
      </c>
      <c r="C2" t="s" s="23">
        <v>4</v>
      </c>
      <c r="D2" t="s" s="24">
        <v>63</v>
      </c>
      <c r="E2" s="25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ht="15" customHeight="1">
      <c r="A3" s="26">
        <v>41088</v>
      </c>
      <c r="B3" s="27">
        <v>0</v>
      </c>
      <c r="C3" s="27">
        <v>0</v>
      </c>
      <c r="D3" s="28">
        <v>0</v>
      </c>
      <c r="E3" t="s" s="29">
        <v>64</v>
      </c>
      <c r="F3" s="30"/>
      <c r="G3" s="30"/>
      <c r="H3" s="30"/>
      <c r="I3" s="30"/>
      <c r="J3" s="30"/>
      <c r="K3" s="30"/>
      <c r="L3" s="30"/>
      <c r="M3" s="30"/>
      <c r="N3" s="6"/>
      <c r="O3" s="6"/>
      <c r="P3" s="6"/>
    </row>
    <row r="4" ht="15" customHeight="1">
      <c r="A4" s="31">
        <v>41095</v>
      </c>
      <c r="B4" s="27">
        <v>5</v>
      </c>
      <c r="C4" s="27">
        <v>7</v>
      </c>
      <c r="D4" s="28">
        <v>0</v>
      </c>
      <c r="E4" s="32">
        <v>3</v>
      </c>
      <c r="F4" s="33"/>
      <c r="G4" s="34">
        <v>10</v>
      </c>
      <c r="H4" s="33"/>
      <c r="I4" s="34">
        <v>12</v>
      </c>
      <c r="J4" s="33"/>
      <c r="K4" s="34">
        <v>16</v>
      </c>
      <c r="L4" s="33"/>
      <c r="M4" s="35"/>
      <c r="N4" s="36"/>
      <c r="O4" s="6"/>
      <c r="P4" s="6"/>
    </row>
    <row r="5" ht="15" customHeight="1">
      <c r="A5" s="31">
        <v>41102</v>
      </c>
      <c r="B5" s="27">
        <v>15</v>
      </c>
      <c r="C5" s="27">
        <v>8</v>
      </c>
      <c r="D5" s="28">
        <v>0</v>
      </c>
      <c r="E5" s="37">
        <v>3</v>
      </c>
      <c r="F5" s="5">
        <v>9</v>
      </c>
      <c r="G5" s="6"/>
      <c r="H5" s="6"/>
      <c r="I5" s="5">
        <v>12</v>
      </c>
      <c r="J5" s="6"/>
      <c r="K5" s="5">
        <v>16</v>
      </c>
      <c r="L5" s="6"/>
      <c r="M5" s="38"/>
      <c r="N5" s="36"/>
      <c r="O5" s="6"/>
      <c r="P5" s="6"/>
    </row>
    <row r="6" ht="15" customHeight="1">
      <c r="A6" s="31">
        <v>41109</v>
      </c>
      <c r="B6" s="27">
        <v>20</v>
      </c>
      <c r="C6" s="27">
        <v>8</v>
      </c>
      <c r="D6" s="28">
        <v>6</v>
      </c>
      <c r="E6" s="37">
        <v>3</v>
      </c>
      <c r="F6" s="5">
        <v>9</v>
      </c>
      <c r="G6" s="6"/>
      <c r="H6" s="5">
        <v>11</v>
      </c>
      <c r="I6" s="5">
        <v>12</v>
      </c>
      <c r="J6" s="5">
        <v>13</v>
      </c>
      <c r="K6" s="5">
        <v>16</v>
      </c>
      <c r="L6" s="5">
        <v>17</v>
      </c>
      <c r="M6" s="38"/>
      <c r="N6" s="36"/>
      <c r="O6" s="6"/>
      <c r="P6" s="6"/>
    </row>
    <row r="7" ht="15" customHeight="1">
      <c r="A7" s="31">
        <v>41116</v>
      </c>
      <c r="B7" s="27">
        <v>17</v>
      </c>
      <c r="C7" s="27">
        <v>8</v>
      </c>
      <c r="D7" s="28">
        <v>5</v>
      </c>
      <c r="E7" s="37">
        <v>3</v>
      </c>
      <c r="F7" s="5">
        <v>9</v>
      </c>
      <c r="G7" s="6"/>
      <c r="H7" s="5">
        <v>11</v>
      </c>
      <c r="I7" s="5">
        <v>12</v>
      </c>
      <c r="J7" s="6"/>
      <c r="K7" s="5">
        <v>16</v>
      </c>
      <c r="L7" s="6"/>
      <c r="M7" s="39">
        <v>18</v>
      </c>
      <c r="N7" s="36"/>
      <c r="O7" s="6"/>
      <c r="P7" s="6"/>
    </row>
    <row r="8" ht="15" customHeight="1">
      <c r="A8" s="31">
        <v>41123</v>
      </c>
      <c r="B8" s="27">
        <v>4</v>
      </c>
      <c r="C8" s="27">
        <v>5</v>
      </c>
      <c r="D8" s="28">
        <v>3</v>
      </c>
      <c r="E8" s="37">
        <v>3</v>
      </c>
      <c r="F8" s="5">
        <v>9</v>
      </c>
      <c r="G8" s="5">
        <v>10</v>
      </c>
      <c r="H8" s="6"/>
      <c r="I8" s="6"/>
      <c r="J8" s="6"/>
      <c r="K8" s="5">
        <v>16</v>
      </c>
      <c r="L8" s="6"/>
      <c r="M8" s="39">
        <v>18</v>
      </c>
      <c r="N8" s="36"/>
      <c r="O8" s="6"/>
      <c r="P8" s="6"/>
    </row>
    <row r="9" ht="15" customHeight="1">
      <c r="A9" s="31">
        <v>41130</v>
      </c>
      <c r="B9" s="27">
        <v>3</v>
      </c>
      <c r="C9" s="27">
        <v>12</v>
      </c>
      <c r="D9" s="28">
        <v>1</v>
      </c>
      <c r="E9" s="25"/>
      <c r="F9" s="5">
        <v>9</v>
      </c>
      <c r="G9" s="6"/>
      <c r="H9" s="6"/>
      <c r="I9" s="6"/>
      <c r="J9" s="6"/>
      <c r="K9" s="5">
        <v>16</v>
      </c>
      <c r="L9" s="6"/>
      <c r="M9" s="39">
        <v>18</v>
      </c>
      <c r="N9" s="36"/>
      <c r="O9" s="6"/>
      <c r="P9" s="6"/>
    </row>
    <row r="10" ht="15" customHeight="1">
      <c r="A10" s="31">
        <v>41137</v>
      </c>
      <c r="B10" s="27">
        <v>2</v>
      </c>
      <c r="C10" s="27">
        <v>1</v>
      </c>
      <c r="D10" s="28">
        <v>1</v>
      </c>
      <c r="E10" s="25"/>
      <c r="F10" s="5">
        <v>9</v>
      </c>
      <c r="G10" s="5">
        <v>10</v>
      </c>
      <c r="H10" s="6"/>
      <c r="I10" s="6"/>
      <c r="J10" s="6"/>
      <c r="K10" s="6"/>
      <c r="L10" s="6"/>
      <c r="M10" s="39">
        <v>18</v>
      </c>
      <c r="N10" s="36"/>
      <c r="O10" s="6"/>
      <c r="P10" s="6"/>
    </row>
    <row r="11" ht="15" customHeight="1">
      <c r="A11" s="40">
        <v>41144</v>
      </c>
      <c r="B11" s="41">
        <v>0</v>
      </c>
      <c r="C11" s="41">
        <v>0</v>
      </c>
      <c r="D11" s="42">
        <v>0</v>
      </c>
      <c r="E11" s="43"/>
      <c r="F11" s="30"/>
      <c r="G11" s="30"/>
      <c r="H11" s="30"/>
      <c r="I11" s="30"/>
      <c r="J11" s="30"/>
      <c r="K11" s="30"/>
      <c r="L11" s="30"/>
      <c r="M11" s="44"/>
      <c r="N11" s="36"/>
      <c r="O11" s="6"/>
      <c r="P11" s="6"/>
    </row>
    <row r="12" ht="15" customHeight="1">
      <c r="A12" t="s" s="45">
        <v>65</v>
      </c>
      <c r="B12" s="46">
        <f>SUM(B3:B11)</f>
        <v>66</v>
      </c>
      <c r="C12" s="46">
        <f>SUM(C3:C11)</f>
        <v>49</v>
      </c>
      <c r="D12" s="47">
        <f>SUM(D3:D11)</f>
        <v>16</v>
      </c>
      <c r="E12" s="48">
        <f>SUM(B12:D12)</f>
        <v>131</v>
      </c>
      <c r="F12" s="49"/>
      <c r="G12" s="33"/>
      <c r="H12" s="33"/>
      <c r="I12" s="33"/>
      <c r="J12" s="33"/>
      <c r="K12" s="33"/>
      <c r="L12" s="33"/>
      <c r="M12" s="33"/>
      <c r="N12" s="6"/>
      <c r="O12" s="6"/>
      <c r="P12" s="6"/>
    </row>
    <row r="13" ht="15" customHeight="1">
      <c r="A13" t="s" s="45">
        <v>66</v>
      </c>
      <c r="B13" s="50">
        <f>(B12/E12)*100</f>
        <v>50.38167938931297</v>
      </c>
      <c r="C13" s="50">
        <f>(C12/E12)*100</f>
        <v>37.40458015267176</v>
      </c>
      <c r="D13" s="51">
        <f>(D12/E12)*100</f>
        <v>12.21374045801527</v>
      </c>
      <c r="E13" s="52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</row>
    <row r="14" ht="16" customHeight="1">
      <c r="A14" t="s" s="53">
        <v>67</v>
      </c>
      <c r="B14" s="54"/>
      <c r="C14" s="54"/>
      <c r="D14" s="55"/>
      <c r="E14" s="25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 ht="16" customHeight="1">
      <c r="A15" s="56"/>
      <c r="B15" s="56"/>
      <c r="C15" s="56"/>
      <c r="D15" s="56"/>
      <c r="E15" s="6"/>
      <c r="F15" t="s" s="57">
        <v>12</v>
      </c>
      <c r="G15" t="s" s="57">
        <v>68</v>
      </c>
      <c r="H15" t="s" s="57">
        <v>69</v>
      </c>
      <c r="I15" t="s" s="57">
        <v>63</v>
      </c>
      <c r="J15" s="6"/>
      <c r="K15" s="6"/>
      <c r="L15" s="6"/>
      <c r="M15" s="6"/>
      <c r="N15" s="6"/>
      <c r="O15" s="6"/>
      <c r="P15" s="6"/>
    </row>
    <row r="16" ht="16" customHeight="1">
      <c r="A16" s="6"/>
      <c r="B16" s="6"/>
      <c r="C16" s="6"/>
      <c r="D16" s="6"/>
      <c r="E16" t="s" s="58">
        <v>70</v>
      </c>
      <c r="F16" s="59">
        <v>2012</v>
      </c>
      <c r="G16" s="60">
        <v>26.14</v>
      </c>
      <c r="H16" s="60">
        <v>59.34</v>
      </c>
      <c r="I16" s="61">
        <v>14.52</v>
      </c>
      <c r="J16" s="25"/>
      <c r="K16" s="6"/>
      <c r="L16" s="6"/>
      <c r="M16" s="6"/>
      <c r="N16" s="6"/>
      <c r="O16" s="6"/>
      <c r="P16" s="6"/>
    </row>
    <row r="17" ht="15" customHeight="1">
      <c r="A17" s="5">
        <v>131</v>
      </c>
      <c r="B17" s="5">
        <f>131/372*100</f>
        <v>35.21505376344086</v>
      </c>
      <c r="C17" s="6"/>
      <c r="D17" s="6"/>
      <c r="E17" t="s" s="58">
        <v>71</v>
      </c>
      <c r="F17" s="62">
        <v>2012</v>
      </c>
      <c r="G17" s="63">
        <v>37.40458015267176</v>
      </c>
      <c r="H17" s="63">
        <v>50.38167938931297</v>
      </c>
      <c r="I17" s="64">
        <v>12.21374045801527</v>
      </c>
      <c r="J17" s="25"/>
      <c r="K17" s="6"/>
      <c r="L17" s="6"/>
      <c r="M17" s="6"/>
      <c r="N17" s="6"/>
      <c r="O17" s="6"/>
      <c r="P17" s="6"/>
    </row>
    <row r="18" ht="15" customHeight="1">
      <c r="A18" s="5">
        <v>241</v>
      </c>
      <c r="B18" s="5">
        <f>241/372*100</f>
        <v>64.78494623655914</v>
      </c>
      <c r="C18" s="6"/>
      <c r="D18" s="6"/>
      <c r="E18" t="s" s="2">
        <v>72</v>
      </c>
      <c r="F18" s="16"/>
      <c r="G18" s="65">
        <f>AVERAGE(G16:G17)</f>
        <v>31.77229007633588</v>
      </c>
      <c r="H18" s="65">
        <f>AVERAGE(H16:H17)</f>
        <v>54.86083969465649</v>
      </c>
      <c r="I18" s="65">
        <f>AVERAGE(I16:I17)</f>
        <v>13.36687022900763</v>
      </c>
      <c r="J18" s="66">
        <f>SUM(G18:I18)</f>
        <v>100</v>
      </c>
      <c r="K18" s="6"/>
      <c r="L18" s="6"/>
      <c r="M18" s="6"/>
      <c r="N18" s="6"/>
      <c r="O18" s="6"/>
      <c r="P18" s="6"/>
    </row>
    <row r="19" ht="15" customHeight="1">
      <c r="A19" s="5">
        <f>SUM(A17:A18)</f>
        <v>372</v>
      </c>
      <c r="B19" s="6"/>
      <c r="C19" t="s" s="2">
        <v>12</v>
      </c>
      <c r="D19" s="6"/>
      <c r="E19" s="6"/>
      <c r="F19" s="6"/>
      <c r="G19" s="6"/>
      <c r="H19" t="s" s="2">
        <v>12</v>
      </c>
      <c r="I19" s="6"/>
      <c r="J19" s="6"/>
      <c r="K19" s="6"/>
      <c r="L19" s="6"/>
      <c r="M19" s="6"/>
      <c r="N19" s="6"/>
      <c r="O19" s="6"/>
      <c r="P19" s="6"/>
    </row>
    <row r="20" ht="15" customHeight="1">
      <c r="A20" s="6"/>
      <c r="B20" s="6"/>
      <c r="C20" t="s" s="2">
        <v>12</v>
      </c>
      <c r="D20" s="6"/>
      <c r="E20" t="s" s="2">
        <v>12</v>
      </c>
      <c r="F20" t="s" s="2">
        <v>12</v>
      </c>
      <c r="G20" s="6"/>
      <c r="H20" s="6"/>
      <c r="I20" s="6"/>
      <c r="J20" s="6"/>
      <c r="K20" s="6"/>
      <c r="L20" s="6"/>
      <c r="M20" s="6"/>
      <c r="N20" s="6"/>
      <c r="O20" s="6"/>
      <c r="P20" s="6"/>
    </row>
    <row r="21" ht="1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ht="15" customHeight="1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</row>
    <row r="23" ht="17" customHeight="1">
      <c r="A23" s="67"/>
      <c r="B23" t="s" s="68">
        <v>73</v>
      </c>
      <c r="C23" s="67"/>
      <c r="D23" s="67"/>
      <c r="E23" s="16"/>
      <c r="F23" s="67"/>
      <c r="G23" t="s" s="68">
        <v>74</v>
      </c>
      <c r="H23" s="67"/>
      <c r="I23" s="67"/>
      <c r="J23" s="16"/>
      <c r="K23" s="16"/>
      <c r="L23" s="16"/>
      <c r="M23" s="16"/>
      <c r="N23" s="16"/>
      <c r="O23" s="16"/>
      <c r="P23" s="16"/>
    </row>
    <row r="24" ht="15" customHeight="1">
      <c r="A24" t="s" s="69">
        <v>75</v>
      </c>
      <c r="B24" t="s" s="70">
        <v>76</v>
      </c>
      <c r="C24" t="s" s="70">
        <v>77</v>
      </c>
      <c r="D24" t="s" s="71">
        <v>78</v>
      </c>
      <c r="E24" s="72"/>
      <c r="F24" t="s" s="73">
        <v>12</v>
      </c>
      <c r="G24" t="s" s="74">
        <v>79</v>
      </c>
      <c r="H24" t="s" s="74">
        <v>80</v>
      </c>
      <c r="I24" t="s" s="75">
        <v>81</v>
      </c>
      <c r="J24" s="76"/>
      <c r="K24" s="7"/>
      <c r="L24" s="7"/>
      <c r="M24" s="7"/>
      <c r="N24" s="7"/>
      <c r="O24" s="7"/>
      <c r="P24" s="7"/>
    </row>
    <row r="25" ht="15" customHeight="1">
      <c r="A25" s="77">
        <v>2012</v>
      </c>
      <c r="B25" s="78">
        <v>9</v>
      </c>
      <c r="C25" s="78">
        <v>6</v>
      </c>
      <c r="D25" s="79">
        <f>(C25/B25)*100</f>
        <v>66.66666666666666</v>
      </c>
      <c r="E25" s="80"/>
      <c r="F25" s="81">
        <v>2012</v>
      </c>
      <c r="G25" s="82">
        <v>37.40458015267176</v>
      </c>
      <c r="H25" s="82">
        <v>50.38167938931297</v>
      </c>
      <c r="I25" s="83">
        <v>12.21374045801527</v>
      </c>
      <c r="J25" s="84"/>
      <c r="K25" s="11"/>
      <c r="L25" s="11"/>
      <c r="M25" s="11"/>
      <c r="N25" s="11"/>
      <c r="O25" s="11"/>
      <c r="P25" s="12"/>
    </row>
    <row r="26" ht="15" customHeight="1">
      <c r="A26" s="85">
        <v>2011</v>
      </c>
      <c r="B26" s="15">
        <v>9</v>
      </c>
      <c r="C26" s="86">
        <v>7</v>
      </c>
      <c r="D26" s="87">
        <f>(C26/B26)*100</f>
        <v>77.77777777777779</v>
      </c>
      <c r="E26" s="88"/>
      <c r="F26" s="85">
        <v>2011</v>
      </c>
      <c r="G26" s="15">
        <v>40.68</v>
      </c>
      <c r="H26" s="15">
        <v>52.54</v>
      </c>
      <c r="I26" s="89">
        <v>6.78</v>
      </c>
      <c r="J26" s="90"/>
      <c r="K26" s="16"/>
      <c r="L26" s="16"/>
      <c r="M26" s="16"/>
      <c r="N26" s="16"/>
      <c r="O26" s="16"/>
      <c r="P26" s="16"/>
    </row>
    <row r="27" ht="15" customHeight="1">
      <c r="A27" s="37">
        <v>2010</v>
      </c>
      <c r="B27" s="5">
        <v>13</v>
      </c>
      <c r="C27" s="91">
        <v>12</v>
      </c>
      <c r="D27" s="87">
        <f>(C27/B27)*100</f>
        <v>92.30769230769231</v>
      </c>
      <c r="E27" s="92"/>
      <c r="F27" s="37">
        <v>2010</v>
      </c>
      <c r="G27" s="5">
        <v>50.61</v>
      </c>
      <c r="H27" s="5">
        <v>45.34</v>
      </c>
      <c r="I27" s="93">
        <v>4.05</v>
      </c>
      <c r="J27" s="25"/>
      <c r="K27" s="6"/>
      <c r="L27" s="6"/>
      <c r="M27" s="6"/>
      <c r="N27" s="6"/>
      <c r="O27" s="6"/>
      <c r="P27" s="6"/>
    </row>
    <row r="28" ht="16" customHeight="1">
      <c r="A28" s="94">
        <v>2009</v>
      </c>
      <c r="B28" s="95">
        <v>7</v>
      </c>
      <c r="C28" s="96">
        <v>5</v>
      </c>
      <c r="D28" s="97">
        <f>(C28/B28)*100</f>
        <v>71.42857142857143</v>
      </c>
      <c r="E28" s="92"/>
      <c r="F28" s="37">
        <v>2009</v>
      </c>
      <c r="G28" s="5">
        <v>14.47</v>
      </c>
      <c r="H28" s="5">
        <v>80.26000000000001</v>
      </c>
      <c r="I28" s="93">
        <v>5.26</v>
      </c>
      <c r="J28" s="25"/>
      <c r="K28" s="6"/>
      <c r="L28" s="6"/>
      <c r="M28" s="6"/>
      <c r="N28" s="6"/>
      <c r="O28" s="6"/>
      <c r="P28" s="6"/>
    </row>
    <row r="29" ht="16" customHeight="1">
      <c r="A29" s="56"/>
      <c r="B29" s="56"/>
      <c r="C29" s="56"/>
      <c r="D29" s="56"/>
      <c r="E29" s="98"/>
      <c r="F29" s="94">
        <v>2008</v>
      </c>
      <c r="G29" s="95">
        <v>37.14</v>
      </c>
      <c r="H29" s="95">
        <v>45.71</v>
      </c>
      <c r="I29" s="99">
        <v>17.14</v>
      </c>
      <c r="J29" s="25"/>
      <c r="K29" s="6"/>
      <c r="L29" s="6"/>
      <c r="M29" s="6"/>
      <c r="N29" s="6"/>
      <c r="O29" s="6"/>
      <c r="P29" s="6"/>
    </row>
    <row r="30" ht="15" customHeight="1">
      <c r="A30" s="6"/>
      <c r="B30" s="6"/>
      <c r="C30" s="6"/>
      <c r="D30" s="6"/>
      <c r="E30" s="6"/>
      <c r="F30" s="56"/>
      <c r="G30" s="56"/>
      <c r="H30" s="56"/>
      <c r="I30" s="56"/>
      <c r="J30" s="6"/>
      <c r="K30" s="6"/>
      <c r="L30" s="6"/>
      <c r="M30" s="6"/>
      <c r="N30" s="6"/>
      <c r="O30" s="6"/>
      <c r="P30" s="6"/>
    </row>
    <row r="31" ht="15" customHeight="1">
      <c r="A31" s="6"/>
      <c r="B31" t="s" s="100">
        <v>82</v>
      </c>
      <c r="C31" s="30"/>
      <c r="D31" s="30"/>
      <c r="E31" s="30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ht="15" customHeight="1">
      <c r="A32" s="38"/>
      <c r="B32" t="s" s="101">
        <v>75</v>
      </c>
      <c r="C32" t="s" s="101">
        <v>5</v>
      </c>
      <c r="D32" t="s" s="101">
        <v>4</v>
      </c>
      <c r="E32" t="s" s="101">
        <v>63</v>
      </c>
      <c r="F32" s="3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ht="15" customHeight="1">
      <c r="A33" s="38"/>
      <c r="B33" t="s" s="101">
        <v>83</v>
      </c>
      <c r="C33" s="102">
        <v>0.55</v>
      </c>
      <c r="D33" s="102">
        <v>0.32</v>
      </c>
      <c r="E33" s="102">
        <v>0.14</v>
      </c>
      <c r="F33" s="3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ht="15" customHeight="1">
      <c r="A34" s="38"/>
      <c r="B34" t="s" s="101">
        <v>84</v>
      </c>
      <c r="C34" s="102">
        <v>0.55</v>
      </c>
      <c r="D34" s="102">
        <v>0.4</v>
      </c>
      <c r="E34" s="102">
        <v>0.05</v>
      </c>
      <c r="F34" s="3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ht="15" customHeight="1">
      <c r="A35" s="38"/>
      <c r="B35" s="103">
        <v>2010</v>
      </c>
      <c r="C35" s="102">
        <v>0.5</v>
      </c>
      <c r="D35" s="102">
        <v>0.44</v>
      </c>
      <c r="E35" s="102">
        <v>0.06</v>
      </c>
      <c r="F35" t="s" s="104">
        <v>12</v>
      </c>
      <c r="G35" s="6"/>
      <c r="H35" s="6"/>
      <c r="I35" s="6"/>
      <c r="J35" s="6"/>
      <c r="K35" s="6"/>
      <c r="L35" s="6"/>
      <c r="M35" s="6"/>
      <c r="N35" s="6"/>
      <c r="O35" s="6"/>
      <c r="P35" s="6"/>
    </row>
    <row r="36" ht="15" customHeight="1">
      <c r="A36" s="38"/>
      <c r="B36" s="103">
        <v>2009</v>
      </c>
      <c r="C36" s="102">
        <v>0.57</v>
      </c>
      <c r="D36" s="102">
        <v>0.18</v>
      </c>
      <c r="E36" s="102">
        <v>0.25</v>
      </c>
      <c r="F36" s="36"/>
      <c r="G36" s="6"/>
      <c r="H36" s="6"/>
      <c r="I36" s="6"/>
      <c r="J36" s="6"/>
      <c r="K36" s="6"/>
      <c r="L36" s="6"/>
      <c r="M36" s="6"/>
      <c r="N36" s="6"/>
      <c r="O36" s="6"/>
      <c r="P36" s="6"/>
    </row>
    <row r="37" ht="15" customHeight="1">
      <c r="A37" s="38"/>
      <c r="B37" s="103">
        <v>2008</v>
      </c>
      <c r="C37" s="102">
        <v>0.55</v>
      </c>
      <c r="D37" s="102">
        <v>0.24</v>
      </c>
      <c r="E37" s="102">
        <v>0.21</v>
      </c>
      <c r="F37" s="36"/>
      <c r="G37" s="6"/>
      <c r="H37" s="6"/>
      <c r="I37" s="6"/>
      <c r="J37" s="6"/>
      <c r="K37" s="6"/>
      <c r="L37" s="6"/>
      <c r="M37" s="6"/>
      <c r="N37" s="6"/>
      <c r="O37" s="6"/>
      <c r="P37" s="6"/>
    </row>
    <row r="38" ht="15" customHeight="1">
      <c r="A38" s="6"/>
      <c r="B38" t="s" s="105">
        <v>85</v>
      </c>
      <c r="C38" s="33"/>
      <c r="D38" s="33"/>
      <c r="E38" s="33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ht="15" customHeight="1">
      <c r="A39" s="6"/>
      <c r="B39" t="s" s="100">
        <v>86</v>
      </c>
      <c r="C39" s="30"/>
      <c r="D39" s="30"/>
      <c r="E39" s="30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</row>
    <row r="40" ht="15" customHeight="1">
      <c r="A40" s="38"/>
      <c r="B40" t="s" s="101">
        <v>75</v>
      </c>
      <c r="C40" t="s" s="101">
        <v>87</v>
      </c>
      <c r="D40" t="s" s="101">
        <v>88</v>
      </c>
      <c r="E40" t="s" s="101">
        <v>89</v>
      </c>
      <c r="F40" t="s" s="106">
        <v>12</v>
      </c>
      <c r="G40" t="s" s="107">
        <v>12</v>
      </c>
      <c r="H40" t="s" s="107">
        <v>12</v>
      </c>
      <c r="I40" t="s" s="107">
        <v>12</v>
      </c>
      <c r="J40" s="6"/>
      <c r="K40" s="6"/>
      <c r="L40" s="6"/>
      <c r="M40" s="6"/>
      <c r="N40" s="6"/>
      <c r="O40" s="6"/>
      <c r="P40" s="6"/>
    </row>
    <row r="41" ht="15" customHeight="1">
      <c r="A41" s="38"/>
      <c r="B41" s="103">
        <v>2012</v>
      </c>
      <c r="C41" s="103">
        <v>21</v>
      </c>
      <c r="D41" s="103">
        <v>15</v>
      </c>
      <c r="E41" s="103">
        <v>70.5</v>
      </c>
      <c r="F41" s="36"/>
      <c r="G41" s="6"/>
      <c r="H41" s="6"/>
      <c r="I41" s="6"/>
      <c r="J41" t="s" s="2">
        <v>12</v>
      </c>
      <c r="K41" s="6"/>
      <c r="L41" s="6"/>
      <c r="M41" s="6"/>
      <c r="N41" s="6"/>
      <c r="O41" s="6"/>
      <c r="P41" s="6"/>
    </row>
    <row r="42" ht="15" customHeight="1">
      <c r="A42" s="38"/>
      <c r="B42" s="103">
        <v>2011</v>
      </c>
      <c r="C42" s="103">
        <v>20</v>
      </c>
      <c r="D42" s="103">
        <v>15</v>
      </c>
      <c r="E42" s="103">
        <v>75</v>
      </c>
      <c r="F42" s="3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ht="15" customHeight="1">
      <c r="A43" s="38"/>
      <c r="B43" s="103">
        <v>2010</v>
      </c>
      <c r="C43" s="103">
        <v>29</v>
      </c>
      <c r="D43" s="103">
        <v>21</v>
      </c>
      <c r="E43" s="103">
        <v>72.41</v>
      </c>
      <c r="F43" s="36"/>
      <c r="G43" s="6"/>
      <c r="H43" s="6"/>
      <c r="I43" s="6"/>
      <c r="J43" s="6"/>
      <c r="K43" s="6"/>
      <c r="L43" s="6"/>
      <c r="M43" s="6"/>
      <c r="N43" s="6"/>
      <c r="O43" s="6"/>
      <c r="P43" s="6"/>
    </row>
    <row r="44" ht="15" customHeight="1">
      <c r="A44" s="38"/>
      <c r="B44" s="103">
        <v>2009</v>
      </c>
      <c r="C44" s="103">
        <v>19</v>
      </c>
      <c r="D44" s="103">
        <v>15</v>
      </c>
      <c r="E44" s="103">
        <v>78.95</v>
      </c>
      <c r="F44" s="3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ht="15" customHeight="1">
      <c r="A45" s="6"/>
      <c r="B45" t="s" s="108">
        <v>90</v>
      </c>
      <c r="C45" t="s" s="108">
        <v>12</v>
      </c>
      <c r="D45" s="109"/>
      <c r="E45" s="109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</row>
    <row r="46" ht="15" customHeight="1">
      <c r="A46" s="6"/>
      <c r="B46" s="6"/>
      <c r="C46" t="s" s="2">
        <v>12</v>
      </c>
      <c r="D46" s="6"/>
      <c r="E46" s="6"/>
      <c r="F46" s="6"/>
      <c r="G46" s="6"/>
      <c r="H46" s="6"/>
      <c r="I46" t="s" s="2">
        <v>12</v>
      </c>
      <c r="J46" s="6"/>
      <c r="K46" s="6"/>
      <c r="L46" s="6"/>
      <c r="M46" s="6"/>
      <c r="N46" s="6"/>
      <c r="O46" s="6"/>
      <c r="P46" s="6"/>
    </row>
    <row r="47" ht="1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ht="15" customHeight="1">
      <c r="A48" s="6"/>
      <c r="B48" s="6"/>
      <c r="C48" s="6"/>
      <c r="D48" s="6"/>
      <c r="E48" s="6"/>
      <c r="F48" t="s" s="2">
        <v>12</v>
      </c>
      <c r="G48" s="6"/>
      <c r="H48" s="6"/>
      <c r="I48" s="6"/>
      <c r="J48" s="6"/>
      <c r="K48" s="6"/>
      <c r="L48" s="6"/>
      <c r="M48" s="6"/>
      <c r="N48" s="6"/>
      <c r="O48" s="6"/>
      <c r="P48" s="6"/>
    </row>
    <row r="49" ht="15" customHeight="1">
      <c r="A49" t="s" s="2">
        <v>12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</row>
    <row r="50" ht="1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ht="15" customHeight="1">
      <c r="A51" t="s" s="2">
        <v>12</v>
      </c>
      <c r="B51" s="6"/>
      <c r="C51" s="6"/>
      <c r="D51" s="6"/>
      <c r="E51" s="6"/>
      <c r="F51" s="6"/>
      <c r="G51" s="6"/>
      <c r="H51" t="s" s="2">
        <v>12</v>
      </c>
      <c r="I51" s="6"/>
      <c r="J51" s="6"/>
      <c r="K51" s="6"/>
      <c r="L51" s="6"/>
      <c r="M51" s="6"/>
      <c r="N51" s="6"/>
      <c r="O51" s="6"/>
      <c r="P51" s="6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&amp;C&amp;"Helvetica Neue,Regular"&amp;12&amp;K000000&amp;P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M63"/>
  <sheetViews>
    <sheetView workbookViewId="0" showGridLines="0" defaultGridColor="1"/>
  </sheetViews>
  <sheetFormatPr defaultColWidth="10.8333" defaultRowHeight="15" customHeight="1" outlineLevelRow="0" outlineLevelCol="0"/>
  <cols>
    <col min="1" max="1" width="10.8516" style="110" customWidth="1"/>
    <col min="2" max="2" width="10.8516" style="110" customWidth="1"/>
    <col min="3" max="3" width="10.8516" style="110" customWidth="1"/>
    <col min="4" max="4" width="10.8516" style="110" customWidth="1"/>
    <col min="5" max="5" width="10.8516" style="110" customWidth="1"/>
    <col min="6" max="6" width="10.8516" style="110" customWidth="1"/>
    <col min="7" max="7" width="10.8516" style="110" customWidth="1"/>
    <col min="8" max="8" width="10.8516" style="110" customWidth="1"/>
    <col min="9" max="9" width="10.8516" style="110" customWidth="1"/>
    <col min="10" max="10" width="10.8516" style="110" customWidth="1"/>
    <col min="11" max="11" width="10.8516" style="110" customWidth="1"/>
    <col min="12" max="12" width="10.8516" style="110" customWidth="1"/>
    <col min="13" max="13" width="10.8516" style="110" customWidth="1"/>
    <col min="14" max="256" width="10.8516" style="110" customWidth="1"/>
  </cols>
  <sheetData>
    <row r="1" ht="15" customHeight="1">
      <c r="A1" t="s" s="2">
        <v>91</v>
      </c>
      <c r="B1" t="s" s="111">
        <v>5</v>
      </c>
      <c r="C1" t="s" s="2">
        <v>4</v>
      </c>
      <c r="D1" t="s" s="2">
        <v>63</v>
      </c>
      <c r="E1" s="6"/>
      <c r="F1" t="s" s="2">
        <v>12</v>
      </c>
      <c r="G1" t="s" s="2">
        <v>12</v>
      </c>
      <c r="H1" t="s" s="2">
        <v>12</v>
      </c>
      <c r="I1" t="s" s="2">
        <v>12</v>
      </c>
      <c r="J1" t="s" s="2">
        <v>12</v>
      </c>
      <c r="K1" s="6"/>
      <c r="L1" s="6"/>
      <c r="M1" s="6"/>
    </row>
    <row r="2" ht="15" customHeight="1">
      <c r="A2" s="112">
        <v>41088</v>
      </c>
      <c r="B2" s="113">
        <v>14</v>
      </c>
      <c r="C2" s="5">
        <v>6</v>
      </c>
      <c r="D2" s="5">
        <v>4</v>
      </c>
      <c r="E2" s="6"/>
      <c r="F2" t="s" s="2">
        <v>12</v>
      </c>
      <c r="G2" t="s" s="2">
        <v>12</v>
      </c>
      <c r="H2" t="s" s="2">
        <v>12</v>
      </c>
      <c r="I2" t="s" s="2">
        <v>12</v>
      </c>
      <c r="J2" t="s" s="2">
        <v>12</v>
      </c>
      <c r="K2" s="6"/>
      <c r="L2" s="6"/>
      <c r="M2" s="6"/>
    </row>
    <row r="3" ht="15" customHeight="1">
      <c r="A3" s="114">
        <v>41095</v>
      </c>
      <c r="B3" s="113">
        <v>26</v>
      </c>
      <c r="C3" s="5">
        <v>14</v>
      </c>
      <c r="D3" s="5">
        <v>1</v>
      </c>
      <c r="E3" s="6"/>
      <c r="F3" t="s" s="2">
        <v>12</v>
      </c>
      <c r="G3" t="s" s="2">
        <v>12</v>
      </c>
      <c r="H3" t="s" s="2">
        <v>12</v>
      </c>
      <c r="I3" t="s" s="2">
        <v>12</v>
      </c>
      <c r="J3" t="s" s="2">
        <v>12</v>
      </c>
      <c r="K3" s="6"/>
      <c r="L3" s="6"/>
      <c r="M3" s="6"/>
    </row>
    <row r="4" ht="15" customHeight="1">
      <c r="A4" s="115">
        <v>41102</v>
      </c>
      <c r="B4" s="113">
        <v>35</v>
      </c>
      <c r="C4" s="5">
        <v>24</v>
      </c>
      <c r="D4" s="5">
        <v>5</v>
      </c>
      <c r="E4" s="6"/>
      <c r="F4" t="s" s="2">
        <v>12</v>
      </c>
      <c r="G4" t="s" s="2">
        <v>12</v>
      </c>
      <c r="H4" t="s" s="2">
        <v>12</v>
      </c>
      <c r="I4" t="s" s="2">
        <v>12</v>
      </c>
      <c r="J4" t="s" s="2">
        <v>12</v>
      </c>
      <c r="K4" s="6"/>
      <c r="L4" s="6"/>
      <c r="M4" s="6"/>
    </row>
    <row r="5" ht="15" customHeight="1">
      <c r="A5" s="115">
        <v>41109</v>
      </c>
      <c r="B5" s="113">
        <v>52</v>
      </c>
      <c r="C5" s="5">
        <v>26</v>
      </c>
      <c r="D5" s="5">
        <v>12</v>
      </c>
      <c r="E5" s="6"/>
      <c r="F5" t="s" s="2">
        <v>12</v>
      </c>
      <c r="G5" t="s" s="2">
        <v>12</v>
      </c>
      <c r="H5" t="s" s="2">
        <v>12</v>
      </c>
      <c r="I5" t="s" s="2">
        <v>12</v>
      </c>
      <c r="J5" t="s" s="2">
        <v>12</v>
      </c>
      <c r="K5" s="6"/>
      <c r="L5" s="6"/>
      <c r="M5" s="6"/>
    </row>
    <row r="6" ht="15" customHeight="1">
      <c r="A6" s="115">
        <v>41116</v>
      </c>
      <c r="B6" s="113">
        <v>51</v>
      </c>
      <c r="C6" s="5">
        <v>20</v>
      </c>
      <c r="D6" s="5">
        <v>16</v>
      </c>
      <c r="E6" s="6"/>
      <c r="F6" t="s" s="2">
        <v>12</v>
      </c>
      <c r="G6" t="s" s="2">
        <v>12</v>
      </c>
      <c r="H6" t="s" s="2">
        <v>12</v>
      </c>
      <c r="I6" t="s" s="2">
        <v>12</v>
      </c>
      <c r="J6" t="s" s="2">
        <v>12</v>
      </c>
      <c r="K6" s="6"/>
      <c r="L6" s="6"/>
      <c r="M6" s="6"/>
    </row>
    <row r="7" ht="15" customHeight="1">
      <c r="A7" s="115">
        <v>41123</v>
      </c>
      <c r="B7" s="113">
        <v>19</v>
      </c>
      <c r="C7" s="5">
        <v>7</v>
      </c>
      <c r="D7" s="5">
        <v>9</v>
      </c>
      <c r="E7" s="6"/>
      <c r="F7" t="s" s="2">
        <v>12</v>
      </c>
      <c r="G7" t="s" s="2">
        <v>12</v>
      </c>
      <c r="H7" t="s" s="2">
        <v>12</v>
      </c>
      <c r="I7" t="s" s="2">
        <v>12</v>
      </c>
      <c r="J7" t="s" s="2">
        <v>12</v>
      </c>
      <c r="K7" s="6"/>
      <c r="L7" s="6"/>
      <c r="M7" s="6"/>
    </row>
    <row r="8" ht="15" customHeight="1">
      <c r="A8" s="115">
        <v>41130</v>
      </c>
      <c r="B8" s="113">
        <v>8</v>
      </c>
      <c r="C8" s="5">
        <v>13</v>
      </c>
      <c r="D8" s="5">
        <v>2</v>
      </c>
      <c r="E8" s="6"/>
      <c r="F8" t="s" s="2">
        <v>12</v>
      </c>
      <c r="G8" t="s" s="2">
        <v>12</v>
      </c>
      <c r="H8" t="s" s="2">
        <v>12</v>
      </c>
      <c r="I8" t="s" s="2">
        <v>12</v>
      </c>
      <c r="J8" t="s" s="2">
        <v>12</v>
      </c>
      <c r="K8" s="6"/>
      <c r="L8" s="6"/>
      <c r="M8" s="6"/>
    </row>
    <row r="9" ht="15" customHeight="1">
      <c r="A9" s="115">
        <v>41137</v>
      </c>
      <c r="B9" s="113">
        <v>4</v>
      </c>
      <c r="C9" s="5">
        <v>2</v>
      </c>
      <c r="D9" s="5">
        <v>2</v>
      </c>
      <c r="E9" s="6"/>
      <c r="F9" t="s" s="2">
        <v>12</v>
      </c>
      <c r="G9" t="s" s="2">
        <v>12</v>
      </c>
      <c r="H9" t="s" s="2">
        <v>12</v>
      </c>
      <c r="I9" t="s" s="2">
        <v>12</v>
      </c>
      <c r="J9" t="s" s="2">
        <v>12</v>
      </c>
      <c r="K9" s="6"/>
      <c r="L9" s="6"/>
      <c r="M9" s="6"/>
    </row>
    <row r="10" ht="15" customHeight="1">
      <c r="A10" s="116">
        <v>41144</v>
      </c>
      <c r="B10" s="113">
        <v>0</v>
      </c>
      <c r="C10" s="5">
        <v>0</v>
      </c>
      <c r="D10" s="5">
        <v>0</v>
      </c>
      <c r="E10" s="6"/>
      <c r="F10" t="s" s="2">
        <v>12</v>
      </c>
      <c r="G10" t="s" s="2">
        <v>12</v>
      </c>
      <c r="H10" t="s" s="2">
        <v>12</v>
      </c>
      <c r="I10" t="s" s="2">
        <v>12</v>
      </c>
      <c r="J10" t="s" s="2">
        <v>12</v>
      </c>
      <c r="K10" s="6"/>
      <c r="L10" s="6"/>
      <c r="M10" s="6"/>
    </row>
    <row r="11" ht="15" customHeight="1">
      <c r="A11" t="s" s="105">
        <v>65</v>
      </c>
      <c r="B11" s="113">
        <f>SUM(B2:B10)</f>
        <v>209</v>
      </c>
      <c r="C11" s="5">
        <f>SUM(C2:C10)</f>
        <v>112</v>
      </c>
      <c r="D11" s="5">
        <f>SUM(D2:D10)</f>
        <v>51</v>
      </c>
      <c r="E11" s="6"/>
      <c r="F11" s="6"/>
      <c r="G11" s="6"/>
      <c r="H11" s="6"/>
      <c r="I11" s="6"/>
      <c r="J11" s="6"/>
      <c r="K11" s="6"/>
      <c r="L11" s="6"/>
      <c r="M11" s="6"/>
    </row>
    <row r="12" ht="15" customHeight="1">
      <c r="A12" s="6"/>
      <c r="B12" t="s" s="111">
        <v>12</v>
      </c>
      <c r="C12" t="s" s="2">
        <v>12</v>
      </c>
      <c r="D12" t="s" s="2">
        <v>12</v>
      </c>
      <c r="E12" s="6"/>
      <c r="F12" s="6"/>
      <c r="G12" s="6"/>
      <c r="H12" s="6"/>
      <c r="I12" s="6"/>
      <c r="J12" s="6"/>
      <c r="K12" s="6"/>
      <c r="L12" s="6"/>
      <c r="M12" s="6"/>
    </row>
    <row r="13" ht="16" customHeight="1">
      <c r="A13" t="s" s="57">
        <v>92</v>
      </c>
      <c r="B13" t="s" s="117">
        <v>12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ht="15" customHeight="1">
      <c r="A14" t="s" s="118">
        <v>12</v>
      </c>
      <c r="B14" t="s" s="119">
        <v>93</v>
      </c>
      <c r="C14" s="25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ht="15" customHeight="1">
      <c r="A15" s="120">
        <v>41088</v>
      </c>
      <c r="B15" s="121">
        <v>0</v>
      </c>
      <c r="C15" s="25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ht="15" customHeight="1">
      <c r="A16" s="122">
        <v>41095</v>
      </c>
      <c r="B16" s="121">
        <f t="shared" si="3" ref="B16:B20">12/5</f>
        <v>2.4</v>
      </c>
      <c r="C16" s="25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ht="15" customHeight="1">
      <c r="A17" s="123">
        <v>41102</v>
      </c>
      <c r="B17" s="121">
        <f>23/5</f>
        <v>4.6</v>
      </c>
      <c r="C17" s="25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ht="15" customHeight="1">
      <c r="A18" s="123">
        <v>41109</v>
      </c>
      <c r="B18" s="121">
        <f>34/5</f>
        <v>6.8</v>
      </c>
      <c r="C18" t="s" s="124">
        <v>12</v>
      </c>
      <c r="D18" s="6"/>
      <c r="E18" s="6"/>
      <c r="F18" s="6"/>
      <c r="G18" s="6"/>
      <c r="H18" s="6"/>
      <c r="I18" s="6"/>
      <c r="J18" s="6"/>
      <c r="K18" s="6"/>
      <c r="L18" s="6"/>
      <c r="M18" s="6"/>
    </row>
    <row r="19" ht="15" customHeight="1">
      <c r="A19" s="123">
        <v>41116</v>
      </c>
      <c r="B19" s="121">
        <f>30/5</f>
        <v>6</v>
      </c>
      <c r="C19" s="25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ht="15" customHeight="1">
      <c r="A20" s="123">
        <v>41123</v>
      </c>
      <c r="B20" s="121">
        <f t="shared" si="3"/>
        <v>2.4</v>
      </c>
      <c r="C20" s="25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ht="15" customHeight="1">
      <c r="A21" s="123">
        <v>41130</v>
      </c>
      <c r="B21" s="121">
        <f t="shared" si="8" ref="B21:B33">16/5</f>
        <v>3.2</v>
      </c>
      <c r="C21" s="25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ht="15" customHeight="1">
      <c r="A22" s="123">
        <v>41137</v>
      </c>
      <c r="B22" s="121">
        <f>4/5</f>
        <v>0.8</v>
      </c>
      <c r="C22" s="25"/>
      <c r="D22" t="s" s="2">
        <v>12</v>
      </c>
      <c r="E22" s="6"/>
      <c r="F22" s="6"/>
      <c r="G22" s="6"/>
      <c r="H22" s="6"/>
      <c r="I22" s="6"/>
      <c r="J22" s="6"/>
      <c r="K22" s="6"/>
      <c r="L22" s="6"/>
      <c r="M22" s="6"/>
    </row>
    <row r="23" ht="16" customHeight="1">
      <c r="A23" s="125">
        <v>41144</v>
      </c>
      <c r="B23" s="126">
        <f>0/5</f>
        <v>0</v>
      </c>
      <c r="C23" s="25"/>
      <c r="D23" s="6"/>
      <c r="E23" s="6"/>
      <c r="F23" s="6"/>
      <c r="G23" s="6"/>
      <c r="H23" s="6"/>
      <c r="I23" s="6"/>
      <c r="J23" s="6"/>
      <c r="K23" s="6"/>
      <c r="L23" s="6"/>
      <c r="M23" s="6"/>
    </row>
    <row r="24" ht="16" customHeight="1">
      <c r="A24" t="s" s="127">
        <v>94</v>
      </c>
      <c r="B24" t="s" s="128">
        <v>12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</row>
    <row r="25" ht="15" customHeight="1">
      <c r="A25" s="129"/>
      <c r="B25" t="s" s="119">
        <v>95</v>
      </c>
      <c r="C25" s="25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ht="15" customHeight="1">
      <c r="A26" s="130">
        <v>40715</v>
      </c>
      <c r="B26" s="131">
        <v>0</v>
      </c>
      <c r="C26" s="25"/>
      <c r="D26" s="6"/>
      <c r="E26" t="s" s="2">
        <v>12</v>
      </c>
      <c r="F26" s="6"/>
      <c r="G26" s="6"/>
      <c r="H26" s="6"/>
      <c r="I26" s="6"/>
      <c r="J26" s="6"/>
      <c r="K26" s="6"/>
      <c r="L26" s="6"/>
      <c r="M26" s="6"/>
    </row>
    <row r="27" ht="15" customHeight="1">
      <c r="A27" s="130">
        <v>40722</v>
      </c>
      <c r="B27" s="131">
        <v>0</v>
      </c>
      <c r="C27" s="25"/>
      <c r="D27" s="6"/>
      <c r="E27" s="6"/>
      <c r="F27" s="6"/>
      <c r="G27" s="6"/>
      <c r="H27" s="6"/>
      <c r="I27" s="6"/>
      <c r="J27" s="6"/>
      <c r="K27" s="6"/>
      <c r="L27" s="6"/>
      <c r="M27" s="6"/>
    </row>
    <row r="28" ht="15" customHeight="1">
      <c r="A28" s="130">
        <v>40729</v>
      </c>
      <c r="B28" s="131">
        <f>13/5</f>
        <v>2.6</v>
      </c>
      <c r="C28" s="25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ht="15" customHeight="1">
      <c r="A29" s="130">
        <v>40736</v>
      </c>
      <c r="B29" s="131">
        <f>19/5</f>
        <v>3.8</v>
      </c>
      <c r="C29" s="25"/>
      <c r="D29" s="6"/>
      <c r="E29" s="6"/>
      <c r="F29" s="6"/>
      <c r="G29" s="6"/>
      <c r="H29" s="6"/>
      <c r="I29" s="6"/>
      <c r="J29" s="6"/>
      <c r="K29" s="6"/>
      <c r="L29" s="6"/>
      <c r="M29" s="6"/>
    </row>
    <row r="30" ht="15" customHeight="1">
      <c r="A30" s="130">
        <v>40743</v>
      </c>
      <c r="B30" s="131">
        <f>14/5</f>
        <v>2.8</v>
      </c>
      <c r="C30" s="25"/>
      <c r="D30" s="6"/>
      <c r="E30" s="6"/>
      <c r="F30" s="6"/>
      <c r="G30" s="6"/>
      <c r="H30" s="6"/>
      <c r="I30" s="6"/>
      <c r="J30" s="6"/>
      <c r="K30" s="6"/>
      <c r="L30" s="6"/>
      <c r="M30" s="6"/>
    </row>
    <row r="31" ht="15" customHeight="1">
      <c r="A31" s="130">
        <v>40750</v>
      </c>
      <c r="B31" s="131">
        <f>21/5</f>
        <v>4.2</v>
      </c>
      <c r="C31" s="25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 ht="15" customHeight="1">
      <c r="A32" s="130">
        <v>40757</v>
      </c>
      <c r="B32" s="131">
        <f>28/5</f>
        <v>5.6</v>
      </c>
      <c r="C32" s="25"/>
      <c r="D32" s="6"/>
      <c r="E32" s="6"/>
      <c r="F32" s="6"/>
      <c r="G32" s="6"/>
      <c r="H32" s="6"/>
      <c r="I32" s="6"/>
      <c r="J32" s="6"/>
      <c r="K32" s="6"/>
      <c r="L32" s="6"/>
      <c r="M32" s="6"/>
    </row>
    <row r="33" ht="15" customHeight="1">
      <c r="A33" s="130">
        <v>40764</v>
      </c>
      <c r="B33" s="131">
        <f t="shared" si="8"/>
        <v>3.2</v>
      </c>
      <c r="C33" s="25"/>
      <c r="D33" s="6"/>
      <c r="E33" s="6"/>
      <c r="F33" s="6"/>
      <c r="G33" s="6"/>
      <c r="H33" s="6"/>
      <c r="I33" s="6"/>
      <c r="J33" s="6"/>
      <c r="K33" s="6"/>
      <c r="L33" s="6"/>
      <c r="M33" s="6"/>
    </row>
    <row r="34" ht="15" customHeight="1">
      <c r="A34" s="130">
        <v>40771</v>
      </c>
      <c r="B34" s="131">
        <f>8/5</f>
        <v>1.6</v>
      </c>
      <c r="C34" s="25"/>
      <c r="D34" s="6"/>
      <c r="E34" s="6"/>
      <c r="F34" s="6"/>
      <c r="G34" s="6"/>
      <c r="H34" s="6"/>
      <c r="I34" s="6"/>
      <c r="J34" s="6"/>
      <c r="K34" s="6"/>
      <c r="L34" s="6"/>
      <c r="M34" s="6"/>
    </row>
    <row r="35" ht="16" customHeight="1">
      <c r="A35" s="132">
        <v>40778</v>
      </c>
      <c r="B35" s="133">
        <v>0</v>
      </c>
      <c r="C35" s="25"/>
      <c r="D35" s="6"/>
      <c r="E35" s="6"/>
      <c r="F35" s="6"/>
      <c r="G35" s="6"/>
      <c r="H35" s="6"/>
      <c r="I35" s="6"/>
      <c r="J35" s="6"/>
      <c r="K35" s="6"/>
      <c r="L35" s="6"/>
      <c r="M35" s="6"/>
    </row>
    <row r="36" ht="15" customHeight="1">
      <c r="A36" s="56"/>
      <c r="B36" s="134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</row>
    <row r="37" ht="15" customHeight="1">
      <c r="A37" s="6"/>
      <c r="B37" s="135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</row>
    <row r="38" ht="15" customHeight="1">
      <c r="A38" s="6"/>
      <c r="B38" s="135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ht="15" customHeight="1">
      <c r="A39" s="6"/>
      <c r="B39" s="135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</row>
    <row r="40" ht="15" customHeight="1">
      <c r="A40" s="6"/>
      <c r="B40" s="135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ht="15" customHeight="1">
      <c r="A41" s="6"/>
      <c r="B41" s="135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ht="15" customHeight="1">
      <c r="A42" s="6"/>
      <c r="B42" s="135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</row>
    <row r="43" ht="15" customHeight="1">
      <c r="A43" s="6"/>
      <c r="B43" s="135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ht="15" customHeight="1">
      <c r="A44" s="6"/>
      <c r="B44" s="135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 ht="15" customHeight="1">
      <c r="A45" s="6"/>
      <c r="B45" s="135"/>
      <c r="C45" s="6"/>
      <c r="D45" s="6"/>
      <c r="E45" s="6"/>
      <c r="F45" s="6"/>
      <c r="G45" s="6"/>
      <c r="H45" s="6"/>
      <c r="I45" s="6"/>
      <c r="J45" s="6"/>
      <c r="K45" s="6"/>
      <c r="L45" t="s" s="2">
        <v>12</v>
      </c>
      <c r="M45" s="6"/>
    </row>
    <row r="46" ht="15" customHeight="1">
      <c r="A46" s="6"/>
      <c r="B46" s="135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 ht="15" customHeight="1">
      <c r="A47" s="6"/>
      <c r="B47" s="135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 ht="15" customHeight="1">
      <c r="A48" s="6"/>
      <c r="B48" s="135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 ht="15" customHeight="1">
      <c r="A49" s="6"/>
      <c r="B49" s="135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</row>
    <row r="50" ht="15" customHeight="1">
      <c r="A50" s="6"/>
      <c r="B50" s="135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 ht="15" customHeight="1">
      <c r="A51" s="6"/>
      <c r="B51" s="135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</row>
    <row r="52" ht="15" customHeight="1">
      <c r="A52" s="6"/>
      <c r="B52" s="135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</row>
    <row r="53" ht="15" customHeight="1">
      <c r="A53" s="6"/>
      <c r="B53" s="135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</row>
    <row r="54" ht="15" customHeight="1">
      <c r="A54" s="6"/>
      <c r="B54" s="135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</row>
    <row r="55" ht="15" customHeight="1">
      <c r="A55" s="6"/>
      <c r="B55" s="135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</row>
    <row r="56" ht="15" customHeight="1">
      <c r="A56" s="6"/>
      <c r="B56" s="135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</row>
    <row r="57" ht="15" customHeight="1">
      <c r="A57" s="6"/>
      <c r="B57" s="135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</row>
    <row r="58" ht="15" customHeight="1">
      <c r="A58" s="6"/>
      <c r="B58" s="135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</row>
    <row r="59" ht="15" customHeight="1">
      <c r="A59" s="6"/>
      <c r="B59" s="135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</row>
    <row r="60" ht="15" customHeight="1">
      <c r="A60" s="6"/>
      <c r="B60" s="135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</row>
    <row r="61" ht="15" customHeight="1">
      <c r="A61" s="6"/>
      <c r="B61" s="135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</row>
    <row r="62" ht="15" customHeight="1">
      <c r="A62" s="6"/>
      <c r="B62" s="135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</row>
    <row r="63" ht="15" customHeight="1">
      <c r="A63" s="6"/>
      <c r="B63" s="135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&amp;C&amp;"Helvetica Neue,Regular"&amp;12&amp;K000000&amp;P</odd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I50"/>
  <sheetViews>
    <sheetView workbookViewId="0" showGridLines="0" defaultGridColor="1"/>
  </sheetViews>
  <sheetFormatPr defaultColWidth="10.8333" defaultRowHeight="15" customHeight="1" outlineLevelRow="0" outlineLevelCol="0"/>
  <cols>
    <col min="1" max="1" width="12" style="136" customWidth="1"/>
    <col min="2" max="2" width="12" style="136" customWidth="1"/>
    <col min="3" max="3" width="11.6719" style="136" customWidth="1"/>
    <col min="4" max="4" width="10.8516" style="136" customWidth="1"/>
    <col min="5" max="5" width="10.8516" style="136" customWidth="1"/>
    <col min="6" max="6" width="10.8516" style="136" customWidth="1"/>
    <col min="7" max="7" width="10.8516" style="136" customWidth="1"/>
    <col min="8" max="8" width="10.8516" style="136" customWidth="1"/>
    <col min="9" max="9" width="10.8516" style="136" customWidth="1"/>
    <col min="10" max="256" width="10.8516" style="136" customWidth="1"/>
  </cols>
  <sheetData>
    <row r="1" ht="17" customHeight="1">
      <c r="A1" s="6"/>
      <c r="B1" s="6"/>
      <c r="C1" s="6"/>
      <c r="D1" s="6"/>
      <c r="E1" s="6"/>
      <c r="F1" s="6"/>
      <c r="G1" s="6"/>
      <c r="H1" s="6"/>
      <c r="I1" s="6"/>
    </row>
    <row r="2" ht="16" customHeight="1">
      <c r="A2" s="6"/>
      <c r="B2" s="6"/>
      <c r="C2" s="6"/>
      <c r="D2" s="6"/>
      <c r="E2" s="6"/>
      <c r="F2" s="6"/>
      <c r="G2" s="6"/>
      <c r="H2" s="6"/>
      <c r="I2" s="6"/>
    </row>
    <row r="3" ht="17" customHeight="1">
      <c r="A3" s="6"/>
      <c r="B3" s="6"/>
      <c r="C3" s="6"/>
      <c r="D3" s="6"/>
      <c r="E3" s="6"/>
      <c r="F3" s="6"/>
      <c r="G3" s="6"/>
      <c r="H3" s="6"/>
      <c r="I3" s="6"/>
    </row>
    <row r="4" ht="17" customHeight="1">
      <c r="A4" s="6"/>
      <c r="B4" s="6"/>
      <c r="C4" s="6"/>
      <c r="D4" s="6"/>
      <c r="E4" s="6"/>
      <c r="F4" s="6"/>
      <c r="G4" s="6"/>
      <c r="H4" s="6"/>
      <c r="I4" s="6"/>
    </row>
    <row r="5" ht="17" customHeight="1">
      <c r="A5" s="6"/>
      <c r="B5" s="6"/>
      <c r="C5" s="6"/>
      <c r="D5" s="6"/>
      <c r="E5" s="6"/>
      <c r="F5" s="6"/>
      <c r="G5" s="6"/>
      <c r="H5" s="6"/>
      <c r="I5" s="6"/>
    </row>
    <row r="6" ht="17" customHeight="1">
      <c r="A6" s="6"/>
      <c r="B6" s="6"/>
      <c r="C6" s="6"/>
      <c r="D6" s="6"/>
      <c r="E6" s="6"/>
      <c r="F6" s="6"/>
      <c r="G6" s="6"/>
      <c r="H6" s="6"/>
      <c r="I6" s="6"/>
    </row>
    <row r="7" ht="17" customHeight="1">
      <c r="A7" t="s" s="2">
        <v>96</v>
      </c>
      <c r="B7" s="6"/>
      <c r="C7" s="6"/>
      <c r="D7" s="6"/>
      <c r="E7" t="s" s="2">
        <v>97</v>
      </c>
      <c r="F7" s="6"/>
      <c r="G7" s="6"/>
      <c r="H7" s="6"/>
      <c r="I7" s="6"/>
    </row>
    <row r="8" ht="17" customHeight="1">
      <c r="A8" t="s" s="2">
        <v>98</v>
      </c>
      <c r="B8" t="s" s="2">
        <v>4</v>
      </c>
      <c r="C8" t="s" s="2">
        <v>5</v>
      </c>
      <c r="D8" t="s" s="2">
        <v>63</v>
      </c>
      <c r="E8" s="6"/>
      <c r="F8" s="6"/>
      <c r="G8" s="6"/>
      <c r="H8" s="6"/>
      <c r="I8" s="6"/>
    </row>
    <row r="9" ht="17" customHeight="1">
      <c r="A9" s="5">
        <v>2012</v>
      </c>
      <c r="B9" s="5">
        <v>49</v>
      </c>
      <c r="C9" s="5">
        <v>66</v>
      </c>
      <c r="D9" s="5">
        <v>16</v>
      </c>
      <c r="E9" s="5">
        <f>SUM(B9:D9)</f>
        <v>131</v>
      </c>
      <c r="F9" s="6"/>
      <c r="G9" s="6"/>
      <c r="H9" s="6"/>
      <c r="I9" s="6"/>
    </row>
    <row r="10" ht="17" customHeight="1">
      <c r="A10" s="5">
        <v>2011</v>
      </c>
      <c r="B10" s="5">
        <v>48</v>
      </c>
      <c r="C10" s="5">
        <v>62</v>
      </c>
      <c r="D10" s="5">
        <v>8</v>
      </c>
      <c r="E10" s="5">
        <f>SUM(B10:D10)</f>
        <v>118</v>
      </c>
      <c r="F10" s="6"/>
      <c r="G10" s="6"/>
      <c r="H10" s="6"/>
      <c r="I10" s="6"/>
    </row>
    <row r="11" ht="17" customHeight="1">
      <c r="A11" s="5">
        <v>2010</v>
      </c>
      <c r="B11" s="5">
        <v>125</v>
      </c>
      <c r="C11" s="5">
        <v>112</v>
      </c>
      <c r="D11" s="5">
        <v>10</v>
      </c>
      <c r="E11" s="5">
        <f>SUM(B11:D11)</f>
        <v>247</v>
      </c>
      <c r="F11" s="6"/>
      <c r="G11" s="6"/>
      <c r="H11" s="6"/>
      <c r="I11" s="6"/>
    </row>
    <row r="12" ht="17" customHeight="1">
      <c r="A12" s="5">
        <v>2009</v>
      </c>
      <c r="B12" s="5">
        <v>22</v>
      </c>
      <c r="C12" s="5">
        <v>122</v>
      </c>
      <c r="D12" s="5">
        <v>8</v>
      </c>
      <c r="E12" s="5">
        <f>SUM(B12:D12)</f>
        <v>152</v>
      </c>
      <c r="F12" s="6"/>
      <c r="G12" s="6"/>
      <c r="H12" s="6"/>
      <c r="I12" s="6"/>
    </row>
    <row r="13" ht="17" customHeight="1">
      <c r="A13" s="5">
        <v>2008</v>
      </c>
      <c r="B13" s="5">
        <v>13</v>
      </c>
      <c r="C13" s="5">
        <v>16</v>
      </c>
      <c r="D13" s="5">
        <v>6</v>
      </c>
      <c r="E13" s="5">
        <f>SUM(B13:D13)</f>
        <v>35</v>
      </c>
      <c r="F13" s="6"/>
      <c r="G13" s="6"/>
      <c r="H13" s="6"/>
      <c r="I13" s="6"/>
    </row>
    <row r="14" ht="17" customHeight="1">
      <c r="A14" t="s" s="2">
        <v>12</v>
      </c>
      <c r="B14" t="s" s="2">
        <v>12</v>
      </c>
      <c r="C14" s="6"/>
      <c r="D14" s="6"/>
      <c r="E14" s="6"/>
      <c r="F14" s="6"/>
      <c r="G14" s="6"/>
      <c r="H14" s="6"/>
      <c r="I14" s="6"/>
    </row>
    <row r="15" ht="17" customHeight="1">
      <c r="A15" t="s" s="2">
        <v>99</v>
      </c>
      <c r="B15" t="s" s="2">
        <v>4</v>
      </c>
      <c r="C15" t="s" s="2">
        <v>5</v>
      </c>
      <c r="D15" t="s" s="2">
        <v>63</v>
      </c>
      <c r="E15" s="6"/>
      <c r="F15" s="6"/>
      <c r="G15" s="6"/>
      <c r="H15" s="6"/>
      <c r="I15" s="6"/>
    </row>
    <row r="16" ht="17" customHeight="1">
      <c r="A16" t="s" s="2">
        <v>75</v>
      </c>
      <c r="B16" t="s" s="2">
        <v>12</v>
      </c>
      <c r="C16" t="s" s="2">
        <v>12</v>
      </c>
      <c r="D16" s="6"/>
      <c r="E16" s="6"/>
      <c r="F16" s="6"/>
      <c r="G16" s="6"/>
      <c r="H16" s="6"/>
      <c r="I16" s="6"/>
    </row>
    <row r="17" ht="17" customHeight="1">
      <c r="A17" s="5">
        <v>2012</v>
      </c>
      <c r="B17" s="5">
        <v>63</v>
      </c>
      <c r="C17" s="5">
        <v>143</v>
      </c>
      <c r="D17" s="5">
        <v>36</v>
      </c>
      <c r="E17" s="5">
        <f>SUM(B17:D17)</f>
        <v>242</v>
      </c>
      <c r="F17" s="6"/>
      <c r="G17" s="6"/>
      <c r="H17" s="6"/>
      <c r="I17" s="6"/>
    </row>
    <row r="18" ht="17" customHeight="1">
      <c r="A18" s="5">
        <v>2011</v>
      </c>
      <c r="B18" s="5">
        <v>80</v>
      </c>
      <c r="C18" s="5">
        <v>115</v>
      </c>
      <c r="D18" s="5">
        <v>7</v>
      </c>
      <c r="E18" s="5">
        <f>SUM(B18:D18)</f>
        <v>202</v>
      </c>
      <c r="F18" s="6"/>
      <c r="G18" s="6"/>
      <c r="H18" s="6"/>
      <c r="I18" s="6"/>
    </row>
    <row r="19" ht="17" customHeight="1">
      <c r="A19" s="5">
        <v>2010</v>
      </c>
      <c r="B19" s="5">
        <v>61</v>
      </c>
      <c r="C19" s="5">
        <v>63</v>
      </c>
      <c r="D19" s="5">
        <v>14</v>
      </c>
      <c r="E19" s="5">
        <f>SUM(B19:D19)</f>
        <v>138</v>
      </c>
      <c r="F19" s="6"/>
      <c r="G19" s="6"/>
      <c r="H19" s="6"/>
      <c r="I19" s="6"/>
    </row>
    <row r="20" ht="17" customHeight="1">
      <c r="A20" s="5">
        <v>2009</v>
      </c>
      <c r="B20" s="5">
        <v>55</v>
      </c>
      <c r="C20" s="5">
        <v>125</v>
      </c>
      <c r="D20" s="5">
        <v>12</v>
      </c>
      <c r="E20" s="5">
        <f>SUM(B20:D20)</f>
        <v>192</v>
      </c>
      <c r="F20" s="6"/>
      <c r="G20" s="6"/>
      <c r="H20" s="6"/>
      <c r="I20" s="6"/>
    </row>
    <row r="21" ht="17" customHeight="1">
      <c r="A21" s="5">
        <v>2008</v>
      </c>
      <c r="B21" s="5">
        <v>26</v>
      </c>
      <c r="C21" s="5">
        <v>35</v>
      </c>
      <c r="D21" s="5">
        <v>19</v>
      </c>
      <c r="E21" s="5">
        <f>SUM(B21:D21)</f>
        <v>80</v>
      </c>
      <c r="F21" s="6"/>
      <c r="G21" s="6"/>
      <c r="H21" s="6"/>
      <c r="I21" t="s" s="2">
        <v>12</v>
      </c>
    </row>
    <row r="22" ht="17" customHeight="1">
      <c r="A22" s="6"/>
      <c r="B22" s="6"/>
      <c r="C22" s="6"/>
      <c r="D22" s="6"/>
      <c r="E22" s="6"/>
      <c r="F22" s="6"/>
      <c r="G22" s="6"/>
      <c r="H22" s="6"/>
      <c r="I22" s="6"/>
    </row>
    <row r="23" ht="17" customHeight="1">
      <c r="A23" s="6"/>
      <c r="B23" s="6"/>
      <c r="C23" s="6"/>
      <c r="D23" s="6"/>
      <c r="E23" s="6"/>
      <c r="F23" s="6"/>
      <c r="G23" s="6"/>
      <c r="H23" s="6"/>
      <c r="I23" s="6"/>
    </row>
    <row r="24" ht="17" customHeight="1">
      <c r="A24" s="6"/>
      <c r="B24" s="6"/>
      <c r="C24" s="6"/>
      <c r="D24" s="6"/>
      <c r="E24" s="6"/>
      <c r="F24" s="6"/>
      <c r="G24" s="6"/>
      <c r="H24" s="6"/>
      <c r="I24" s="6"/>
    </row>
    <row r="25" ht="17" customHeight="1">
      <c r="A25" t="s" s="100">
        <v>100</v>
      </c>
      <c r="B25" s="30"/>
      <c r="C25" s="30"/>
      <c r="D25" s="30"/>
      <c r="E25" s="30"/>
      <c r="F25" s="30"/>
      <c r="G25" s="6"/>
      <c r="H25" s="6"/>
      <c r="I25" s="6"/>
    </row>
    <row r="26" ht="17" customHeight="1">
      <c r="A26" t="s" s="137">
        <v>75</v>
      </c>
      <c r="B26" s="138">
        <v>2008</v>
      </c>
      <c r="C26" s="138">
        <v>2009</v>
      </c>
      <c r="D26" s="138">
        <v>2010</v>
      </c>
      <c r="E26" s="138">
        <v>2011</v>
      </c>
      <c r="F26" s="138">
        <v>2012</v>
      </c>
      <c r="G26" s="36"/>
      <c r="H26" s="6"/>
      <c r="I26" s="6"/>
    </row>
    <row r="27" ht="17" customHeight="1">
      <c r="A27" t="s" s="137">
        <v>5</v>
      </c>
      <c r="B27" s="139"/>
      <c r="C27" s="33"/>
      <c r="D27" s="33"/>
      <c r="E27" s="33"/>
      <c r="F27" s="33"/>
      <c r="G27" s="6"/>
      <c r="H27" s="6"/>
      <c r="I27" s="6"/>
    </row>
    <row r="28" ht="17" customHeight="1">
      <c r="A28" t="s" s="137">
        <v>4</v>
      </c>
      <c r="B28" s="36"/>
      <c r="C28" s="6"/>
      <c r="D28" s="6"/>
      <c r="E28" s="6"/>
      <c r="F28" s="6"/>
      <c r="G28" s="6"/>
      <c r="H28" s="6"/>
      <c r="I28" s="6"/>
    </row>
    <row r="29" ht="16" customHeight="1">
      <c r="A29" t="s" s="140">
        <v>63</v>
      </c>
      <c r="B29" s="141"/>
      <c r="C29" s="21"/>
      <c r="D29" s="21"/>
      <c r="E29" s="21"/>
      <c r="F29" s="21"/>
      <c r="G29" s="6"/>
      <c r="H29" s="6"/>
      <c r="I29" s="6"/>
    </row>
    <row r="30" ht="16" customHeight="1">
      <c r="A30" t="s" s="142">
        <v>101</v>
      </c>
      <c r="B30" s="143">
        <f>SUM(B27:B29)</f>
        <v>0</v>
      </c>
      <c r="C30" s="143">
        <f>SUM(C27:C29)</f>
        <v>0</v>
      </c>
      <c r="D30" s="144"/>
      <c r="E30" s="143">
        <f>SUM(E27:E29)</f>
        <v>0</v>
      </c>
      <c r="F30" s="145">
        <f>SUM(F27:F29)</f>
        <v>0</v>
      </c>
      <c r="G30" s="25"/>
      <c r="H30" s="6"/>
      <c r="I30" s="6"/>
    </row>
    <row r="31" ht="17.5" customHeight="1">
      <c r="A31" s="56"/>
      <c r="B31" s="56"/>
      <c r="C31" t="s" s="146">
        <v>12</v>
      </c>
      <c r="D31" s="56"/>
      <c r="E31" s="56"/>
      <c r="F31" s="56"/>
      <c r="G31" s="6"/>
      <c r="H31" s="6"/>
      <c r="I31" s="6"/>
    </row>
    <row r="32" ht="17" customHeight="1">
      <c r="A32" t="s" s="147">
        <v>102</v>
      </c>
      <c r="B32" s="30"/>
      <c r="C32" s="30"/>
      <c r="D32" s="30"/>
      <c r="E32" s="6"/>
      <c r="F32" s="6"/>
      <c r="G32" s="6"/>
      <c r="H32" s="6"/>
      <c r="I32" s="6"/>
    </row>
    <row r="33" ht="17" customHeight="1">
      <c r="A33" t="s" s="148">
        <v>75</v>
      </c>
      <c r="B33" t="s" s="148">
        <v>5</v>
      </c>
      <c r="C33" t="s" s="148">
        <v>4</v>
      </c>
      <c r="D33" t="s" s="148">
        <v>63</v>
      </c>
      <c r="E33" s="36"/>
      <c r="F33" s="6"/>
      <c r="G33" s="6"/>
      <c r="H33" s="6"/>
      <c r="I33" s="6"/>
    </row>
    <row r="34" ht="17" customHeight="1">
      <c r="A34" s="103">
        <v>2012</v>
      </c>
      <c r="B34" s="149">
        <f>209/373*100</f>
        <v>56.03217158176944</v>
      </c>
      <c r="C34" s="149">
        <f>112/373*100</f>
        <v>30.02680965147453</v>
      </c>
      <c r="D34" s="149">
        <f>52/373*100</f>
        <v>13.94101876675603</v>
      </c>
      <c r="E34" s="36"/>
      <c r="F34" s="6"/>
      <c r="G34" t="s" s="2">
        <v>12</v>
      </c>
      <c r="H34" s="6"/>
      <c r="I34" s="6"/>
    </row>
    <row r="35" ht="17" customHeight="1">
      <c r="A35" s="103">
        <v>2011</v>
      </c>
      <c r="B35" s="149">
        <f>177/320*100</f>
        <v>55.3125</v>
      </c>
      <c r="C35" s="149">
        <f>128/320*100</f>
        <v>40</v>
      </c>
      <c r="D35" s="149">
        <f>15/320*100</f>
        <v>4.6875</v>
      </c>
      <c r="E35" s="36"/>
      <c r="F35" t="s" s="2">
        <v>12</v>
      </c>
      <c r="G35" s="6"/>
      <c r="H35" s="6"/>
      <c r="I35" s="6"/>
    </row>
    <row r="36" ht="17" customHeight="1">
      <c r="A36" s="103">
        <v>2010</v>
      </c>
      <c r="B36" s="149">
        <f>175/385*100</f>
        <v>45.45454545454545</v>
      </c>
      <c r="C36" s="149">
        <f>186/385*100</f>
        <v>48.31168831168831</v>
      </c>
      <c r="D36" s="149">
        <f>24/385*100</f>
        <v>6.233766233766234</v>
      </c>
      <c r="E36" s="36"/>
      <c r="F36" s="6"/>
      <c r="G36" s="6"/>
      <c r="H36" s="6"/>
      <c r="I36" s="6"/>
    </row>
    <row r="37" ht="17" customHeight="1">
      <c r="A37" s="103">
        <v>2009</v>
      </c>
      <c r="B37" s="149">
        <f>247/344*100</f>
        <v>71.80232558139535</v>
      </c>
      <c r="C37" s="149">
        <f>77/344*100</f>
        <v>22.38372093023256</v>
      </c>
      <c r="D37" s="149">
        <f>20/344*100</f>
        <v>5.813953488372093</v>
      </c>
      <c r="E37" s="36"/>
      <c r="F37" s="6"/>
      <c r="G37" t="s" s="2">
        <v>12</v>
      </c>
      <c r="H37" s="6"/>
      <c r="I37" s="6"/>
    </row>
    <row r="38" ht="17" customHeight="1">
      <c r="A38" s="103">
        <v>2008</v>
      </c>
      <c r="B38" s="149">
        <f>51/115*100</f>
        <v>44.34782608695652</v>
      </c>
      <c r="C38" s="149">
        <f>39/115*100</f>
        <v>33.91304347826087</v>
      </c>
      <c r="D38" s="149">
        <f>25/115*100</f>
        <v>21.73913043478261</v>
      </c>
      <c r="E38" s="36"/>
      <c r="F38" t="s" s="2">
        <v>12</v>
      </c>
      <c r="G38" s="6"/>
      <c r="H38" s="6"/>
      <c r="I38" s="6"/>
    </row>
    <row r="39" ht="17" customHeight="1">
      <c r="A39" s="33"/>
      <c r="B39" s="33"/>
      <c r="C39" s="33"/>
      <c r="D39" s="33"/>
      <c r="E39" s="6"/>
      <c r="F39" s="6"/>
      <c r="G39" s="6"/>
      <c r="H39" s="6"/>
      <c r="I39" s="6"/>
    </row>
    <row r="40" ht="17" customHeight="1">
      <c r="A40" t="s" s="147">
        <v>103</v>
      </c>
      <c r="B40" s="150"/>
      <c r="C40" s="150"/>
      <c r="D40" s="150"/>
      <c r="E40" s="150"/>
      <c r="F40" s="6"/>
      <c r="G40" s="6"/>
      <c r="H40" s="6"/>
      <c r="I40" s="6"/>
    </row>
    <row r="41" ht="17" customHeight="1">
      <c r="A41" t="s" s="151">
        <v>75</v>
      </c>
      <c r="B41" t="s" s="151">
        <v>5</v>
      </c>
      <c r="C41" t="s" s="151">
        <v>4</v>
      </c>
      <c r="D41" t="s" s="151">
        <v>63</v>
      </c>
      <c r="E41" t="s" s="151">
        <v>104</v>
      </c>
      <c r="F41" s="36"/>
      <c r="G41" s="6"/>
      <c r="H41" s="6"/>
      <c r="I41" s="6"/>
    </row>
    <row r="42" ht="17" customHeight="1">
      <c r="A42" s="103">
        <v>2012</v>
      </c>
      <c r="B42" s="138">
        <f>SUM(C9+C17)</f>
        <v>209</v>
      </c>
      <c r="C42" s="138">
        <f>SUM(B9+B17)</f>
        <v>112</v>
      </c>
      <c r="D42" s="138">
        <f>SUM(D9+D17)</f>
        <v>52</v>
      </c>
      <c r="E42" s="138">
        <v>373</v>
      </c>
      <c r="F42" s="36"/>
      <c r="G42" s="6"/>
      <c r="H42" s="6"/>
      <c r="I42" s="6"/>
    </row>
    <row r="43" ht="17" customHeight="1">
      <c r="A43" s="103">
        <v>2011</v>
      </c>
      <c r="B43" s="138">
        <f>SUM(C10+C18)</f>
        <v>177</v>
      </c>
      <c r="C43" s="138">
        <f>SUM(B10+B18)</f>
        <v>128</v>
      </c>
      <c r="D43" s="138">
        <f>SUM(D10+D18)</f>
        <v>15</v>
      </c>
      <c r="E43" s="138">
        <v>320</v>
      </c>
      <c r="F43" s="36"/>
      <c r="G43" s="6"/>
      <c r="H43" s="6"/>
      <c r="I43" s="6"/>
    </row>
    <row r="44" ht="17" customHeight="1">
      <c r="A44" s="103">
        <v>2010</v>
      </c>
      <c r="B44" s="138">
        <f>SUM(C11+C19)</f>
        <v>175</v>
      </c>
      <c r="C44" s="138">
        <f>SUM(B11+B19)</f>
        <v>186</v>
      </c>
      <c r="D44" s="138">
        <v>24</v>
      </c>
      <c r="E44" s="138">
        <v>385</v>
      </c>
      <c r="F44" s="36"/>
      <c r="G44" s="6"/>
      <c r="H44" s="6"/>
      <c r="I44" s="6"/>
    </row>
    <row r="45" ht="17" customHeight="1">
      <c r="A45" s="103">
        <v>2009</v>
      </c>
      <c r="B45" s="138">
        <f>SUM(C12+C20)</f>
        <v>247</v>
      </c>
      <c r="C45" s="138">
        <f>SUM(B20+B12)</f>
        <v>77</v>
      </c>
      <c r="D45" s="138">
        <f>SUM(D20+D12)</f>
        <v>20</v>
      </c>
      <c r="E45" s="138">
        <v>344</v>
      </c>
      <c r="F45" s="36"/>
      <c r="G45" s="6"/>
      <c r="H45" s="6"/>
      <c r="I45" s="6"/>
    </row>
    <row r="46" ht="17" customHeight="1">
      <c r="A46" s="103">
        <v>2008</v>
      </c>
      <c r="B46" s="138">
        <f>SUM(C21+C13)</f>
        <v>51</v>
      </c>
      <c r="C46" s="138">
        <f>SUM(B21+B13)</f>
        <v>39</v>
      </c>
      <c r="D46" s="138">
        <f>SUM(D13+D21)</f>
        <v>25</v>
      </c>
      <c r="E46" s="138">
        <v>115</v>
      </c>
      <c r="F46" s="36"/>
      <c r="G46" s="6"/>
      <c r="H46" s="6"/>
      <c r="I46" s="6"/>
    </row>
    <row r="47" ht="17" customHeight="1">
      <c r="A47" s="33"/>
      <c r="B47" s="33"/>
      <c r="C47" s="33"/>
      <c r="D47" s="33"/>
      <c r="E47" s="33"/>
      <c r="F47" s="6"/>
      <c r="G47" s="6"/>
      <c r="H47" s="6"/>
      <c r="I47" s="6"/>
    </row>
    <row r="48" ht="17" customHeight="1">
      <c r="A48" s="6"/>
      <c r="B48" s="6"/>
      <c r="C48" s="6"/>
      <c r="D48" s="6"/>
      <c r="E48" s="6"/>
      <c r="F48" s="6"/>
      <c r="G48" s="6"/>
      <c r="H48" s="6"/>
      <c r="I48" s="6"/>
    </row>
    <row r="49" ht="17" customHeight="1">
      <c r="A49" s="6"/>
      <c r="B49" s="6"/>
      <c r="C49" s="6"/>
      <c r="D49" s="6"/>
      <c r="E49" s="6"/>
      <c r="F49" s="6"/>
      <c r="G49" s="6"/>
      <c r="H49" s="6"/>
      <c r="I49" s="6"/>
    </row>
    <row r="50" ht="17" customHeight="1">
      <c r="A50" s="6"/>
      <c r="B50" t="s" s="2">
        <v>12</v>
      </c>
      <c r="C50" s="6"/>
      <c r="D50" s="6"/>
      <c r="E50" s="6"/>
      <c r="F50" s="6"/>
      <c r="G50" s="6"/>
      <c r="H50" s="6"/>
      <c r="I50" s="6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