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Introduction to Financial Accounting\Chapter 4\"/>
    </mc:Choice>
  </mc:AlternateContent>
  <xr:revisionPtr revIDLastSave="0" documentId="13_ncr:1_{5D153A3F-14A1-4A18-83D2-6B9FBF8B7843}" xr6:coauthVersionLast="47" xr6:coauthVersionMax="47" xr10:uidLastSave="{00000000-0000-0000-0000-000000000000}"/>
  <bookViews>
    <workbookView xWindow="-108" yWindow="-108" windowWidth="23256" windowHeight="13176" activeTab="1" xr2:uid="{5CEE1AD3-FB05-4CC6-9495-94B84E70D4E6}"/>
  </bookViews>
  <sheets>
    <sheet name="Income &amp; RE Statement" sheetId="1" r:id="rId1"/>
    <sheet name="Classified Balanc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" i="2" l="1"/>
  <c r="M44" i="2"/>
  <c r="M39" i="2"/>
  <c r="M27" i="2"/>
  <c r="M19" i="2"/>
  <c r="M29" i="2" s="1"/>
  <c r="L35" i="1"/>
  <c r="L30" i="1"/>
  <c r="L23" i="1"/>
  <c r="L25" i="1" s="1"/>
  <c r="L37" i="1" s="1"/>
  <c r="L38" i="1" s="1"/>
  <c r="L14" i="1"/>
  <c r="M46" i="2" l="1"/>
  <c r="M54" i="2" s="1"/>
  <c r="L40" i="1"/>
  <c r="L44" i="1" s="1"/>
  <c r="L47" i="1" s="1"/>
</calcChain>
</file>

<file path=xl/sharedStrings.xml><?xml version="1.0" encoding="utf-8"?>
<sst xmlns="http://schemas.openxmlformats.org/spreadsheetml/2006/main" count="88" uniqueCount="84">
  <si>
    <t>Particulars</t>
  </si>
  <si>
    <t>Amount</t>
  </si>
  <si>
    <t>Component</t>
  </si>
  <si>
    <t>Total</t>
  </si>
  <si>
    <t>Name : Rockwell Wholesalers Inc.</t>
  </si>
  <si>
    <t>As Of : December 31, 2011</t>
  </si>
  <si>
    <t>INCOME STATEMENT</t>
  </si>
  <si>
    <t>INCOME CUM RETAINED EARNINGS STATEMENT (in $)</t>
  </si>
  <si>
    <t>Cost of Goods Sold</t>
  </si>
  <si>
    <t xml:space="preserve">Gross Profit </t>
  </si>
  <si>
    <t>Operating Expenses</t>
  </si>
  <si>
    <t xml:space="preserve">           Depreciation</t>
  </si>
  <si>
    <t xml:space="preserve">Other Revenue </t>
  </si>
  <si>
    <t xml:space="preserve">             </t>
  </si>
  <si>
    <t>Income Before Tax</t>
  </si>
  <si>
    <t>Income Tax Applicable</t>
  </si>
  <si>
    <t xml:space="preserve">Net Income </t>
  </si>
  <si>
    <t>RETAINED EARNINGS STATEMENT</t>
  </si>
  <si>
    <t>At Beginning of Year</t>
  </si>
  <si>
    <t xml:space="preserve">          Net Income </t>
  </si>
  <si>
    <t xml:space="preserve">          Dividends declared</t>
  </si>
  <si>
    <t>Retained Earnings at End of Year</t>
  </si>
  <si>
    <t xml:space="preserve"> R</t>
  </si>
  <si>
    <t>Name : Rockwell Wholesaler Inc.</t>
  </si>
  <si>
    <t>As Of: 31 December 2011</t>
  </si>
  <si>
    <t>ASSETS</t>
  </si>
  <si>
    <t>Current assets:</t>
  </si>
  <si>
    <t xml:space="preserve">            Cash &amp; Cash Equivalents</t>
  </si>
  <si>
    <t xml:space="preserve">            Accounts Recievable</t>
  </si>
  <si>
    <t xml:space="preserve">            Notes Recievable</t>
  </si>
  <si>
    <t>Non-current assets:</t>
  </si>
  <si>
    <t>Sales</t>
  </si>
  <si>
    <t xml:space="preserve">           Advertisement Expenses</t>
  </si>
  <si>
    <t xml:space="preserve">           Salary Expenses </t>
  </si>
  <si>
    <t># Adjustment A:</t>
  </si>
  <si>
    <t xml:space="preserve">        -&gt; Creates a Salary Expense</t>
  </si>
  <si>
    <t>124300 + 8500</t>
  </si>
  <si>
    <t xml:space="preserve">        -&gt; Make the 8500 as a liabilitiy as Salary Payable </t>
  </si>
  <si>
    <t xml:space="preserve">           Telephone Expenses</t>
  </si>
  <si>
    <t xml:space="preserve">           Insurance Expenses</t>
  </si>
  <si>
    <t xml:space="preserve">           Maintenance Expenses</t>
  </si>
  <si>
    <t>Net Operating Income</t>
  </si>
  <si>
    <t>Total Operating Expenses</t>
  </si>
  <si>
    <t># Adjustment B:</t>
  </si>
  <si>
    <t># Adjustment C:</t>
  </si>
  <si>
    <t xml:space="preserve">           </t>
  </si>
  <si>
    <r>
      <t xml:space="preserve">           </t>
    </r>
    <r>
      <rPr>
        <sz val="11"/>
        <color theme="1"/>
        <rFont val="Aptos Narrow"/>
        <family val="2"/>
        <scheme val="minor"/>
      </rPr>
      <t xml:space="preserve">Rent Revenue </t>
    </r>
  </si>
  <si>
    <t xml:space="preserve">           Interest Revenue</t>
  </si>
  <si>
    <t xml:space="preserve">         -&gt;Interest earned : 2/12 x 36,000 x 6/100</t>
  </si>
  <si>
    <t>Other Expense</t>
  </si>
  <si>
    <t xml:space="preserve">          Interest Expense</t>
  </si>
  <si>
    <t xml:space="preserve">          Other Unaccounted Expenses</t>
  </si>
  <si>
    <t xml:space="preserve">          -&gt;This will be interest earned </t>
  </si>
  <si>
    <t xml:space="preserve">          -&gt;This is the rent. Consider only rent till the paymet : 1600</t>
  </si>
  <si>
    <t xml:space="preserve">           -&gt; Rent revenue</t>
  </si>
  <si>
    <t xml:space="preserve">           -&gt; The later is liabilites called Unearned rent revenue </t>
  </si>
  <si>
    <t xml:space="preserve">            Merchandise Inventory</t>
  </si>
  <si>
    <t xml:space="preserve">            </t>
  </si>
  <si>
    <t>Total current assets</t>
  </si>
  <si>
    <t xml:space="preserve">           Buildings</t>
  </si>
  <si>
    <t xml:space="preserve">               Accumulated depreciation</t>
  </si>
  <si>
    <t xml:space="preserve">           Land</t>
  </si>
  <si>
    <t xml:space="preserve">                 Add : Interest </t>
  </si>
  <si>
    <r>
      <t xml:space="preserve">           </t>
    </r>
    <r>
      <rPr>
        <sz val="11"/>
        <color theme="1"/>
        <rFont val="Aptos Narrow"/>
        <family val="2"/>
        <scheme val="minor"/>
      </rPr>
      <t>Unexpired Insurance</t>
    </r>
  </si>
  <si>
    <t>Total non-current assets</t>
  </si>
  <si>
    <t xml:space="preserve">Total assets </t>
  </si>
  <si>
    <t>LIABILITIES &amp; STOCKHOLDERS' EQUITY</t>
  </si>
  <si>
    <t xml:space="preserve">Current Liabilities: </t>
  </si>
  <si>
    <r>
      <t xml:space="preserve">           </t>
    </r>
    <r>
      <rPr>
        <sz val="11"/>
        <color theme="1"/>
        <rFont val="Aptos Narrow"/>
        <family val="2"/>
        <scheme val="minor"/>
      </rPr>
      <t>Accounts Payable</t>
    </r>
  </si>
  <si>
    <t xml:space="preserve">           Salary Payable</t>
  </si>
  <si>
    <r>
      <t xml:space="preserve">           </t>
    </r>
    <r>
      <rPr>
        <sz val="11"/>
        <color theme="1"/>
        <rFont val="Aptos Narrow"/>
        <family val="2"/>
        <scheme val="minor"/>
      </rPr>
      <t>Unearned Rent Revenue</t>
    </r>
  </si>
  <si>
    <r>
      <t xml:space="preserve">           </t>
    </r>
    <r>
      <rPr>
        <sz val="11"/>
        <color theme="1"/>
        <rFont val="Aptos Narrow"/>
        <family val="2"/>
        <scheme val="minor"/>
      </rPr>
      <t>Dividends Payable</t>
    </r>
  </si>
  <si>
    <r>
      <t xml:space="preserve">           </t>
    </r>
    <r>
      <rPr>
        <sz val="11"/>
        <color theme="1"/>
        <rFont val="Aptos Narrow"/>
        <family val="2"/>
        <scheme val="minor"/>
      </rPr>
      <t>Income Tax Payable</t>
    </r>
  </si>
  <si>
    <t>Total current liabilities</t>
  </si>
  <si>
    <t>Non-current liabilities:</t>
  </si>
  <si>
    <t xml:space="preserve">            Notes Payable</t>
  </si>
  <si>
    <t>Total non current liabilities</t>
  </si>
  <si>
    <t>Total liabilities</t>
  </si>
  <si>
    <t>Stockholders' Equity:</t>
  </si>
  <si>
    <t xml:space="preserve">             Capital</t>
  </si>
  <si>
    <t xml:space="preserve">             Retained Earnings</t>
  </si>
  <si>
    <t>Total Stockholders' Equity</t>
  </si>
  <si>
    <t>Total Liabilities &amp; Stockholders' Equity</t>
  </si>
  <si>
    <t>CLASSIFIED BALANCE SHEET (in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</si>
</sst>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  <xf numFmtId="3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5667-F722-4018-97C5-55666CC88AB3}">
  <dimension ref="H3:R47"/>
  <sheetViews>
    <sheetView topLeftCell="A30" workbookViewId="0">
      <selection activeCell="F49" sqref="F49"/>
    </sheetView>
  </sheetViews>
  <sheetFormatPr defaultRowHeight="14.4" x14ac:dyDescent="0.3"/>
  <cols>
    <col min="8" max="8" width="27.6640625" customWidth="1"/>
    <col min="9" max="9" width="2" customWidth="1"/>
    <col min="10" max="10" width="1.6640625" customWidth="1"/>
    <col min="11" max="11" width="13.88671875" customWidth="1"/>
    <col min="12" max="12" width="12.6640625" customWidth="1"/>
  </cols>
  <sheetData>
    <row r="3" spans="8:18" x14ac:dyDescent="0.3">
      <c r="J3" s="4" t="s">
        <v>7</v>
      </c>
    </row>
    <row r="4" spans="8:18" x14ac:dyDescent="0.3">
      <c r="J4" s="4"/>
    </row>
    <row r="5" spans="8:18" x14ac:dyDescent="0.3">
      <c r="H5" t="s">
        <v>4</v>
      </c>
      <c r="J5" s="1"/>
      <c r="L5" s="2" t="s">
        <v>5</v>
      </c>
    </row>
    <row r="6" spans="8:18" x14ac:dyDescent="0.3">
      <c r="J6" s="1"/>
      <c r="L6" s="2"/>
    </row>
    <row r="7" spans="8:18" x14ac:dyDescent="0.3">
      <c r="K7" s="8" t="s">
        <v>1</v>
      </c>
      <c r="L7" s="8"/>
    </row>
    <row r="8" spans="8:18" x14ac:dyDescent="0.3">
      <c r="H8" s="4" t="s">
        <v>0</v>
      </c>
      <c r="K8" s="4" t="s">
        <v>2</v>
      </c>
      <c r="L8" s="4" t="s">
        <v>3</v>
      </c>
    </row>
    <row r="10" spans="8:18" x14ac:dyDescent="0.3">
      <c r="H10" s="3" t="s">
        <v>6</v>
      </c>
      <c r="N10" t="s">
        <v>34</v>
      </c>
    </row>
    <row r="11" spans="8:18" x14ac:dyDescent="0.3">
      <c r="H11" t="s">
        <v>31</v>
      </c>
      <c r="K11" s="5"/>
      <c r="L11" s="5">
        <v>936800</v>
      </c>
      <c r="N11" t="s">
        <v>35</v>
      </c>
      <c r="R11" t="s">
        <v>36</v>
      </c>
    </row>
    <row r="12" spans="8:18" x14ac:dyDescent="0.3">
      <c r="H12" t="s">
        <v>8</v>
      </c>
      <c r="K12" s="5"/>
      <c r="L12" s="5">
        <v>-590000</v>
      </c>
      <c r="N12" t="s">
        <v>37</v>
      </c>
    </row>
    <row r="14" spans="8:18" x14ac:dyDescent="0.3">
      <c r="H14" s="3" t="s">
        <v>9</v>
      </c>
      <c r="L14" s="6">
        <f>SUM(L11:L13)</f>
        <v>346800</v>
      </c>
    </row>
    <row r="15" spans="8:18" x14ac:dyDescent="0.3">
      <c r="N15" t="s">
        <v>43</v>
      </c>
    </row>
    <row r="16" spans="8:18" x14ac:dyDescent="0.3">
      <c r="H16" s="3" t="s">
        <v>10</v>
      </c>
      <c r="N16" t="s">
        <v>48</v>
      </c>
    </row>
    <row r="17" spans="8:14" x14ac:dyDescent="0.3">
      <c r="H17" t="s">
        <v>32</v>
      </c>
      <c r="K17" s="5">
        <v>97300</v>
      </c>
      <c r="N17" t="s">
        <v>52</v>
      </c>
    </row>
    <row r="18" spans="8:14" x14ac:dyDescent="0.3">
      <c r="H18" t="s">
        <v>33</v>
      </c>
      <c r="K18" s="5">
        <v>132800</v>
      </c>
    </row>
    <row r="19" spans="8:14" x14ac:dyDescent="0.3">
      <c r="H19" t="s">
        <v>38</v>
      </c>
      <c r="K19" s="5">
        <v>2500</v>
      </c>
      <c r="N19" t="s">
        <v>44</v>
      </c>
    </row>
    <row r="20" spans="8:14" x14ac:dyDescent="0.3">
      <c r="H20" t="s">
        <v>39</v>
      </c>
      <c r="K20" s="5">
        <v>3500</v>
      </c>
      <c r="N20" t="s">
        <v>53</v>
      </c>
    </row>
    <row r="21" spans="8:14" x14ac:dyDescent="0.3">
      <c r="H21" t="s">
        <v>40</v>
      </c>
      <c r="K21" s="5">
        <v>4800</v>
      </c>
      <c r="N21" t="s">
        <v>54</v>
      </c>
    </row>
    <row r="22" spans="8:14" x14ac:dyDescent="0.3">
      <c r="H22" t="s">
        <v>11</v>
      </c>
      <c r="K22" s="5">
        <v>6250</v>
      </c>
      <c r="N22" t="s">
        <v>55</v>
      </c>
    </row>
    <row r="23" spans="8:14" x14ac:dyDescent="0.3">
      <c r="H23" t="s">
        <v>42</v>
      </c>
      <c r="K23" s="5"/>
      <c r="L23" s="5">
        <f xml:space="preserve"> 0 - SUM(K15:K22)</f>
        <v>-247150</v>
      </c>
    </row>
    <row r="24" spans="8:14" x14ac:dyDescent="0.3">
      <c r="L24" s="5"/>
    </row>
    <row r="25" spans="8:14" x14ac:dyDescent="0.3">
      <c r="H25" s="3" t="s">
        <v>41</v>
      </c>
      <c r="K25" s="5"/>
      <c r="L25" s="6">
        <f>SUM(L14, L23)</f>
        <v>99650</v>
      </c>
    </row>
    <row r="26" spans="8:14" x14ac:dyDescent="0.3">
      <c r="H26" s="3"/>
      <c r="L26" s="6"/>
    </row>
    <row r="27" spans="8:14" x14ac:dyDescent="0.3">
      <c r="H27" s="3" t="s">
        <v>12</v>
      </c>
      <c r="L27" s="5"/>
    </row>
    <row r="28" spans="8:14" x14ac:dyDescent="0.3">
      <c r="H28" s="3" t="s">
        <v>46</v>
      </c>
      <c r="K28" s="5">
        <v>1600</v>
      </c>
    </row>
    <row r="29" spans="8:14" x14ac:dyDescent="0.3">
      <c r="H29" t="s">
        <v>47</v>
      </c>
      <c r="K29">
        <v>360</v>
      </c>
    </row>
    <row r="30" spans="8:14" x14ac:dyDescent="0.3">
      <c r="H30" s="3"/>
      <c r="K30" s="5"/>
      <c r="L30" s="5">
        <f>SUM(K28:K29)</f>
        <v>1960</v>
      </c>
    </row>
    <row r="32" spans="8:14" x14ac:dyDescent="0.3">
      <c r="H32" s="3" t="s">
        <v>49</v>
      </c>
    </row>
    <row r="33" spans="8:12" x14ac:dyDescent="0.3">
      <c r="H33" t="s">
        <v>50</v>
      </c>
      <c r="K33">
        <v>500</v>
      </c>
    </row>
    <row r="34" spans="8:12" x14ac:dyDescent="0.3">
      <c r="H34" t="s">
        <v>51</v>
      </c>
      <c r="K34" s="5">
        <v>3400</v>
      </c>
    </row>
    <row r="35" spans="8:12" x14ac:dyDescent="0.3">
      <c r="H35" t="s">
        <v>13</v>
      </c>
      <c r="L35">
        <f xml:space="preserve"> 0 - SUM(K33:K34)</f>
        <v>-3900</v>
      </c>
    </row>
    <row r="37" spans="8:12" x14ac:dyDescent="0.3">
      <c r="H37" s="3" t="s">
        <v>14</v>
      </c>
      <c r="L37" s="6">
        <f>SUM(L25, L30,L35)</f>
        <v>97710</v>
      </c>
    </row>
    <row r="38" spans="8:12" x14ac:dyDescent="0.3">
      <c r="H38" t="s">
        <v>15</v>
      </c>
      <c r="L38" s="7">
        <f xml:space="preserve"> 0 - PRODUCT(L37, 0.4)</f>
        <v>-39084</v>
      </c>
    </row>
    <row r="40" spans="8:12" x14ac:dyDescent="0.3">
      <c r="H40" s="3" t="s">
        <v>16</v>
      </c>
      <c r="L40" s="6">
        <f>SUM(L37:L39)</f>
        <v>58626</v>
      </c>
    </row>
    <row r="42" spans="8:12" x14ac:dyDescent="0.3">
      <c r="H42" s="3" t="s">
        <v>17</v>
      </c>
    </row>
    <row r="43" spans="8:12" x14ac:dyDescent="0.3">
      <c r="H43" t="s">
        <v>18</v>
      </c>
      <c r="L43" s="5">
        <v>164000</v>
      </c>
    </row>
    <row r="44" spans="8:12" x14ac:dyDescent="0.3">
      <c r="H44" t="s">
        <v>19</v>
      </c>
      <c r="L44" s="5">
        <f>L40</f>
        <v>58626</v>
      </c>
    </row>
    <row r="45" spans="8:12" x14ac:dyDescent="0.3">
      <c r="H45" t="s">
        <v>20</v>
      </c>
      <c r="L45" s="5">
        <v>-60000</v>
      </c>
    </row>
    <row r="47" spans="8:12" x14ac:dyDescent="0.3">
      <c r="H47" s="3" t="s">
        <v>21</v>
      </c>
      <c r="L47" s="6">
        <f>SUM(L43:L46)</f>
        <v>162626</v>
      </c>
    </row>
  </sheetData>
  <mergeCells count="1">
    <mergeCell ref="K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E96-A0B3-4BF2-AD0C-286B47DD0A35}">
  <dimension ref="A1:N54"/>
  <sheetViews>
    <sheetView tabSelected="1" workbookViewId="0">
      <selection activeCell="O20" sqref="O20"/>
    </sheetView>
  </sheetViews>
  <sheetFormatPr defaultRowHeight="14.4" x14ac:dyDescent="0.3"/>
  <cols>
    <col min="9" max="9" width="30.44140625" customWidth="1"/>
    <col min="10" max="10" width="5" customWidth="1"/>
    <col min="11" max="11" width="1.77734375" customWidth="1"/>
    <col min="12" max="12" width="12.77734375" customWidth="1"/>
    <col min="13" max="13" width="11.88671875" customWidth="1"/>
  </cols>
  <sheetData>
    <row r="1" spans="1:13" x14ac:dyDescent="0.3">
      <c r="A1" t="s">
        <v>22</v>
      </c>
    </row>
    <row r="5" spans="1:13" x14ac:dyDescent="0.3">
      <c r="K5" s="4" t="s">
        <v>83</v>
      </c>
    </row>
    <row r="6" spans="1:13" x14ac:dyDescent="0.3">
      <c r="K6" s="1"/>
    </row>
    <row r="7" spans="1:13" x14ac:dyDescent="0.3">
      <c r="I7" t="s">
        <v>23</v>
      </c>
      <c r="M7" s="2" t="s">
        <v>24</v>
      </c>
    </row>
    <row r="8" spans="1:13" x14ac:dyDescent="0.3">
      <c r="L8" s="8" t="s">
        <v>1</v>
      </c>
      <c r="M8" s="8"/>
    </row>
    <row r="9" spans="1:13" x14ac:dyDescent="0.3">
      <c r="I9" s="4" t="s">
        <v>0</v>
      </c>
      <c r="L9" s="4" t="s">
        <v>2</v>
      </c>
      <c r="M9" s="4" t="s">
        <v>3</v>
      </c>
    </row>
    <row r="11" spans="1:13" x14ac:dyDescent="0.3">
      <c r="I11" s="3" t="s">
        <v>25</v>
      </c>
    </row>
    <row r="12" spans="1:13" x14ac:dyDescent="0.3">
      <c r="I12" s="3" t="s">
        <v>26</v>
      </c>
    </row>
    <row r="13" spans="1:13" x14ac:dyDescent="0.3">
      <c r="I13" t="s">
        <v>27</v>
      </c>
      <c r="L13" s="5">
        <v>99300</v>
      </c>
    </row>
    <row r="14" spans="1:13" x14ac:dyDescent="0.3">
      <c r="I14" t="s">
        <v>56</v>
      </c>
      <c r="L14" s="5">
        <v>201900</v>
      </c>
    </row>
    <row r="15" spans="1:13" x14ac:dyDescent="0.3">
      <c r="I15" t="s">
        <v>28</v>
      </c>
      <c r="L15" s="5">
        <v>183100</v>
      </c>
    </row>
    <row r="16" spans="1:13" x14ac:dyDescent="0.3">
      <c r="I16" t="s">
        <v>29</v>
      </c>
      <c r="L16" s="5">
        <v>36000</v>
      </c>
    </row>
    <row r="17" spans="9:13" x14ac:dyDescent="0.3">
      <c r="I17" t="s">
        <v>62</v>
      </c>
      <c r="L17" s="5">
        <v>360</v>
      </c>
    </row>
    <row r="18" spans="9:13" x14ac:dyDescent="0.3">
      <c r="I18" s="3" t="s">
        <v>57</v>
      </c>
      <c r="M18" s="6"/>
    </row>
    <row r="19" spans="9:13" x14ac:dyDescent="0.3">
      <c r="I19" s="3" t="s">
        <v>58</v>
      </c>
      <c r="M19" s="6">
        <f>SUM(L13:L17)</f>
        <v>520660</v>
      </c>
    </row>
    <row r="20" spans="9:13" x14ac:dyDescent="0.3">
      <c r="I20" s="3"/>
    </row>
    <row r="21" spans="9:13" x14ac:dyDescent="0.3">
      <c r="I21" s="3" t="s">
        <v>30</v>
      </c>
      <c r="L21" s="5"/>
    </row>
    <row r="22" spans="9:13" x14ac:dyDescent="0.3">
      <c r="I22" t="s">
        <v>59</v>
      </c>
      <c r="L22" s="5">
        <v>300000</v>
      </c>
    </row>
    <row r="23" spans="9:13" x14ac:dyDescent="0.3">
      <c r="I23" t="s">
        <v>60</v>
      </c>
      <c r="L23" s="5">
        <v>-26250</v>
      </c>
    </row>
    <row r="24" spans="9:13" x14ac:dyDescent="0.3">
      <c r="I24" t="s">
        <v>61</v>
      </c>
      <c r="L24" s="5">
        <v>169200</v>
      </c>
      <c r="M24" s="6"/>
    </row>
    <row r="25" spans="9:13" x14ac:dyDescent="0.3">
      <c r="I25" s="3" t="s">
        <v>63</v>
      </c>
      <c r="L25" s="5">
        <v>2300</v>
      </c>
      <c r="M25" s="6"/>
    </row>
    <row r="26" spans="9:13" x14ac:dyDescent="0.3">
      <c r="M26" s="6"/>
    </row>
    <row r="27" spans="9:13" x14ac:dyDescent="0.3">
      <c r="I27" s="3" t="s">
        <v>64</v>
      </c>
      <c r="M27" s="6">
        <f>SUM(L22:L25)</f>
        <v>445250</v>
      </c>
    </row>
    <row r="29" spans="9:13" x14ac:dyDescent="0.3">
      <c r="I29" s="9" t="s">
        <v>65</v>
      </c>
      <c r="J29" s="10"/>
      <c r="K29" s="10"/>
      <c r="L29" s="10"/>
      <c r="M29" s="11">
        <f>SUM(M19,  M27)</f>
        <v>965910</v>
      </c>
    </row>
    <row r="30" spans="9:13" x14ac:dyDescent="0.3">
      <c r="I30" s="3"/>
    </row>
    <row r="31" spans="9:13" x14ac:dyDescent="0.3">
      <c r="I31" s="3" t="s">
        <v>66</v>
      </c>
      <c r="L31" s="5"/>
    </row>
    <row r="32" spans="9:13" x14ac:dyDescent="0.3">
      <c r="I32" s="3" t="s">
        <v>67</v>
      </c>
      <c r="L32" s="5"/>
    </row>
    <row r="33" spans="9:13" x14ac:dyDescent="0.3">
      <c r="I33" s="3" t="s">
        <v>68</v>
      </c>
      <c r="L33" s="5">
        <v>52500</v>
      </c>
    </row>
    <row r="34" spans="9:13" x14ac:dyDescent="0.3">
      <c r="I34" t="s">
        <v>69</v>
      </c>
      <c r="L34" s="5">
        <v>8500</v>
      </c>
    </row>
    <row r="35" spans="9:13" x14ac:dyDescent="0.3">
      <c r="I35" s="3" t="s">
        <v>70</v>
      </c>
      <c r="L35" s="5">
        <v>3200</v>
      </c>
    </row>
    <row r="36" spans="9:13" x14ac:dyDescent="0.3">
      <c r="I36" s="3" t="s">
        <v>71</v>
      </c>
      <c r="L36" s="5">
        <v>60000</v>
      </c>
    </row>
    <row r="37" spans="9:13" x14ac:dyDescent="0.3">
      <c r="I37" s="3" t="s">
        <v>72</v>
      </c>
      <c r="L37" s="5">
        <v>39084</v>
      </c>
    </row>
    <row r="38" spans="9:13" x14ac:dyDescent="0.3">
      <c r="I38" s="3" t="s">
        <v>45</v>
      </c>
    </row>
    <row r="39" spans="9:13" x14ac:dyDescent="0.3">
      <c r="I39" s="3" t="s">
        <v>73</v>
      </c>
      <c r="M39" s="6">
        <f>SUM(L33:L37)</f>
        <v>163284</v>
      </c>
    </row>
    <row r="41" spans="9:13" x14ac:dyDescent="0.3">
      <c r="I41" s="3" t="s">
        <v>74</v>
      </c>
    </row>
    <row r="42" spans="9:13" x14ac:dyDescent="0.3">
      <c r="I42" t="s">
        <v>75</v>
      </c>
      <c r="L42" s="5">
        <v>20000</v>
      </c>
    </row>
    <row r="44" spans="9:13" x14ac:dyDescent="0.3">
      <c r="I44" s="3" t="s">
        <v>76</v>
      </c>
      <c r="M44" s="6">
        <f>SUM(L42)</f>
        <v>20000</v>
      </c>
    </row>
    <row r="46" spans="9:13" x14ac:dyDescent="0.3">
      <c r="I46" s="3" t="s">
        <v>77</v>
      </c>
      <c r="M46" s="6">
        <f>SUM(M39, M44)</f>
        <v>183284</v>
      </c>
    </row>
    <row r="48" spans="9:13" x14ac:dyDescent="0.3">
      <c r="I48" s="3" t="s">
        <v>78</v>
      </c>
    </row>
    <row r="49" spans="9:14" x14ac:dyDescent="0.3">
      <c r="I49" t="s">
        <v>79</v>
      </c>
      <c r="L49" s="5">
        <v>620000</v>
      </c>
    </row>
    <row r="50" spans="9:14" x14ac:dyDescent="0.3">
      <c r="I50" t="s">
        <v>80</v>
      </c>
      <c r="L50" s="5">
        <v>162626</v>
      </c>
    </row>
    <row r="52" spans="9:14" x14ac:dyDescent="0.3">
      <c r="I52" s="3" t="s">
        <v>81</v>
      </c>
      <c r="L52" s="5"/>
      <c r="M52" s="6">
        <f>SUM(L49:L51)</f>
        <v>782626</v>
      </c>
      <c r="N52" s="6"/>
    </row>
    <row r="54" spans="9:14" x14ac:dyDescent="0.3">
      <c r="I54" s="9" t="s">
        <v>82</v>
      </c>
      <c r="J54" s="10"/>
      <c r="K54" s="10"/>
      <c r="L54" s="10"/>
      <c r="M54" s="11">
        <f>SUM(M46, M52)</f>
        <v>965910</v>
      </c>
    </row>
  </sheetData>
  <mergeCells count="1">
    <mergeCell ref="L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&amp; RE Statement</vt:lpstr>
      <vt:lpstr>Classified 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2025-06-12T11:36:10Z</dcterms:created>
  <dcterms:modified xsi:type="dcterms:W3CDTF">2025-06-12T16:10:25Z</dcterms:modified>
</cp:coreProperties>
</file>