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r\Desktop\"/>
    </mc:Choice>
  </mc:AlternateContent>
  <xr:revisionPtr revIDLastSave="0" documentId="13_ncr:1_{C582B000-97DC-4588-887A-C4201A6705DC}" xr6:coauthVersionLast="46" xr6:coauthVersionMax="46" xr10:uidLastSave="{00000000-0000-0000-0000-000000000000}"/>
  <bookViews>
    <workbookView xWindow="-108" yWindow="-108" windowWidth="23256" windowHeight="12576" activeTab="1" xr2:uid="{6726AAED-937E-413B-AFF3-4D7CF287A5CD}"/>
  </bookViews>
  <sheets>
    <sheet name="Group names" sheetId="3" r:id="rId1"/>
    <sheet name=" spreadsheet mode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" i="1" l="1"/>
  <c r="K30" i="1"/>
  <c r="G30" i="1"/>
  <c r="D68" i="1" s="1"/>
  <c r="D58" i="1"/>
  <c r="C58" i="1"/>
  <c r="H9" i="1"/>
  <c r="D50" i="1"/>
  <c r="K13" i="1"/>
  <c r="K25" i="1"/>
  <c r="K20" i="1"/>
  <c r="K21" i="1"/>
  <c r="K19" i="1"/>
  <c r="J21" i="1"/>
  <c r="J20" i="1"/>
  <c r="J19" i="1"/>
  <c r="K15" i="1"/>
  <c r="K12" i="1"/>
  <c r="K11" i="1"/>
  <c r="K14" i="1"/>
  <c r="K10" i="1"/>
  <c r="H11" i="1"/>
  <c r="H13" i="1" s="1"/>
  <c r="H15" i="1" s="1"/>
  <c r="K9" i="1" s="1"/>
  <c r="D43" i="1"/>
  <c r="D36" i="1"/>
  <c r="D46" i="1" s="1"/>
  <c r="D13" i="1"/>
  <c r="L22" i="1" l="1"/>
  <c r="D21" i="1"/>
  <c r="D24" i="1" s="1"/>
  <c r="L16" i="1"/>
  <c r="L24" i="1" l="1"/>
  <c r="L27" i="1" s="1"/>
</calcChain>
</file>

<file path=xl/sharedStrings.xml><?xml version="1.0" encoding="utf-8"?>
<sst xmlns="http://schemas.openxmlformats.org/spreadsheetml/2006/main" count="65" uniqueCount="61">
  <si>
    <t>Balance Sheet</t>
  </si>
  <si>
    <t>Income Statement</t>
  </si>
  <si>
    <t>Cash Flow Statement</t>
  </si>
  <si>
    <t>ASSETS</t>
  </si>
  <si>
    <t>LIABILITIES</t>
  </si>
  <si>
    <t xml:space="preserve">        Total Current Assets</t>
  </si>
  <si>
    <t>Total Liabilities</t>
  </si>
  <si>
    <t xml:space="preserve">     Inventory</t>
  </si>
  <si>
    <t xml:space="preserve">        Total Fixed Assets</t>
  </si>
  <si>
    <t>TOTAL ASSETS:</t>
  </si>
  <si>
    <t xml:space="preserve">     Bank balance </t>
  </si>
  <si>
    <t xml:space="preserve">     Accounts Receivable (AR)</t>
  </si>
  <si>
    <t xml:space="preserve">     Pre-paid</t>
  </si>
  <si>
    <t xml:space="preserve">     Building</t>
  </si>
  <si>
    <t>Current Liabilities:</t>
  </si>
  <si>
    <t xml:space="preserve">     Office Furniture</t>
  </si>
  <si>
    <t xml:space="preserve">     LESS: Accumulated Depreciation</t>
  </si>
  <si>
    <t xml:space="preserve">     Unearned Revenue</t>
  </si>
  <si>
    <t xml:space="preserve">     Accounts Payable</t>
  </si>
  <si>
    <t xml:space="preserve">     Mortgage</t>
  </si>
  <si>
    <t>OWNER'S EQUITY</t>
  </si>
  <si>
    <t xml:space="preserve">Total Owner's Equity </t>
  </si>
  <si>
    <t>TOTAL LIABILITIES &amp; OWNER'S EQUITY:</t>
  </si>
  <si>
    <t xml:space="preserve">   Current Assets:</t>
  </si>
  <si>
    <t xml:space="preserve">   Fixed Assets:</t>
  </si>
  <si>
    <t>Long-Term Liabilities:</t>
  </si>
  <si>
    <t xml:space="preserve">     Retained Earnings </t>
  </si>
  <si>
    <t xml:space="preserve">     Owner's Capital Account </t>
  </si>
  <si>
    <t xml:space="preserve">     (Contributions - Draw)</t>
  </si>
  <si>
    <t>Depreciation</t>
  </si>
  <si>
    <t xml:space="preserve">Earnings before interest and taxes </t>
  </si>
  <si>
    <t>interest paid</t>
  </si>
  <si>
    <t>Taxable income</t>
  </si>
  <si>
    <t>Taxes</t>
  </si>
  <si>
    <t>Net income</t>
  </si>
  <si>
    <t xml:space="preserve">     Dividends</t>
  </si>
  <si>
    <t xml:space="preserve">     Addition to returned earnings </t>
  </si>
  <si>
    <t xml:space="preserve">Net Revenues </t>
  </si>
  <si>
    <t xml:space="preserve">Cash Flow from Operations </t>
  </si>
  <si>
    <t>Net Income (NI)</t>
  </si>
  <si>
    <t xml:space="preserve">Accounts Receivable </t>
  </si>
  <si>
    <t xml:space="preserve">Inventory </t>
  </si>
  <si>
    <t>Other Current Assets</t>
  </si>
  <si>
    <t>Accounts payable</t>
  </si>
  <si>
    <t>Other Current Liabilities</t>
  </si>
  <si>
    <t xml:space="preserve">     Total Cash flow from Operation</t>
  </si>
  <si>
    <t xml:space="preserve">Cash Flow from Financing </t>
  </si>
  <si>
    <t>Net Cash Flow</t>
  </si>
  <si>
    <t>Beginning Cash</t>
  </si>
  <si>
    <t>Ending Cash</t>
  </si>
  <si>
    <t xml:space="preserve">             Total Cash Flow from Financing</t>
  </si>
  <si>
    <t xml:space="preserve">    Common Shares</t>
  </si>
  <si>
    <t xml:space="preserve">     Telecomunication Equipment</t>
  </si>
  <si>
    <t xml:space="preserve">Cost of Goods sold </t>
  </si>
  <si>
    <t xml:space="preserve">Total </t>
  </si>
  <si>
    <t>Mobile sim-card Sold</t>
  </si>
  <si>
    <t>Cost for each sim-card</t>
  </si>
  <si>
    <t>year</t>
  </si>
  <si>
    <t>Year</t>
  </si>
  <si>
    <t>Expected Income</t>
  </si>
  <si>
    <t>Dividings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</si>
</sst>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ر.س.‏&quot;_-;\-* #,##0.00\ &quot;ر.س.‏&quot;_-;_-* &quot;-&quot;??\ &quot;ر.س.‏&quot;_-;_-@_-"/>
    <numFmt numFmtId="164" formatCode="_-[$$-409]* #,##0.00_ ;_-[$$-409]* \-#,##0.00\ ;_-[$$-409]* &quot;-&quot;??_ ;_-@_ "/>
  </numFmts>
  <fonts count="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0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6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4" fillId="0" borderId="6" xfId="0" applyFont="1" applyBorder="1"/>
    <xf numFmtId="14" fontId="0" fillId="0" borderId="0" xfId="0" applyNumberFormat="1" applyBorder="1"/>
    <xf numFmtId="14" fontId="0" fillId="0" borderId="7" xfId="0" applyNumberFormat="1" applyBorder="1"/>
    <xf numFmtId="0" fontId="4" fillId="2" borderId="4" xfId="0" applyFont="1" applyFill="1" applyBorder="1"/>
    <xf numFmtId="0" fontId="3" fillId="2" borderId="2" xfId="0" applyFont="1" applyFill="1" applyBorder="1"/>
    <xf numFmtId="0" fontId="0" fillId="2" borderId="1" xfId="0" applyFill="1" applyBorder="1"/>
    <xf numFmtId="0" fontId="4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0" fillId="3" borderId="0" xfId="0" applyFill="1" applyBorder="1"/>
    <xf numFmtId="0" fontId="0" fillId="4" borderId="6" xfId="0" applyFill="1" applyBorder="1"/>
    <xf numFmtId="164" fontId="0" fillId="4" borderId="0" xfId="0" applyNumberFormat="1" applyFill="1" applyBorder="1"/>
    <xf numFmtId="164" fontId="0" fillId="3" borderId="7" xfId="1" applyNumberFormat="1" applyFont="1" applyFill="1" applyBorder="1"/>
    <xf numFmtId="164" fontId="0" fillId="3" borderId="7" xfId="0" applyNumberFormat="1" applyFill="1" applyBorder="1"/>
    <xf numFmtId="164" fontId="0" fillId="2" borderId="8" xfId="0" applyNumberFormat="1" applyFill="1" applyBorder="1"/>
    <xf numFmtId="164" fontId="0" fillId="4" borderId="0" xfId="0" applyNumberFormat="1" applyFill="1" applyBorder="1" applyAlignment="1">
      <alignment horizontal="right"/>
    </xf>
    <xf numFmtId="164" fontId="0" fillId="3" borderId="0" xfId="0" applyNumberFormat="1" applyFill="1" applyBorder="1"/>
    <xf numFmtId="164" fontId="2" fillId="3" borderId="6" xfId="0" applyNumberFormat="1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3" borderId="1" xfId="0" applyFill="1" applyBorder="1"/>
    <xf numFmtId="164" fontId="0" fillId="3" borderId="8" xfId="0" applyNumberFormat="1" applyFill="1" applyBorder="1"/>
    <xf numFmtId="0" fontId="3" fillId="3" borderId="6" xfId="0" applyFont="1" applyFill="1" applyBorder="1"/>
    <xf numFmtId="0" fontId="2" fillId="3" borderId="2" xfId="0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10" xfId="0" applyBorder="1"/>
    <xf numFmtId="0" fontId="0" fillId="4" borderId="9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10" xfId="0" applyNumberForma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164" fontId="0" fillId="3" borderId="1" xfId="0" applyNumberFormat="1" applyFill="1" applyBorder="1"/>
    <xf numFmtId="0" fontId="0" fillId="2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0" borderId="0" xfId="0" applyFont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164" fontId="5" fillId="5" borderId="0" xfId="0" applyNumberFormat="1" applyFont="1" applyFill="1"/>
    <xf numFmtId="164" fontId="0" fillId="4" borderId="0" xfId="0" applyNumberFormat="1" applyFill="1" applyBorder="1" applyAlignment="1">
      <alignment horizontal="right"/>
    </xf>
    <xf numFmtId="14" fontId="0" fillId="2" borderId="4" xfId="0" applyNumberFormat="1" applyFill="1" applyBorder="1" applyAlignment="1">
      <alignment horizontal="right"/>
    </xf>
    <xf numFmtId="14" fontId="0" fillId="2" borderId="3" xfId="0" applyNumberFormat="1" applyFill="1" applyBorder="1" applyAlignment="1">
      <alignment horizontal="right"/>
    </xf>
    <xf numFmtId="14" fontId="0" fillId="2" borderId="5" xfId="0" applyNumberForma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8E-4001-8E18-1420D3351CF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08E-4001-8E18-1420D3351C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A08E-4001-8E18-1420D3351CF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50%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A08E-4001-8E18-1420D3351CF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40%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A08E-4001-8E18-1420D3351CF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10%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A08E-4001-8E18-1420D3351C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"/>
              <c:pt idx="0">
                <c:v>Assets</c:v>
              </c:pt>
            </c:strLit>
          </c:cat>
          <c:val>
            <c:numRef>
              <c:f>(' spreadsheet model'!$D$24,' spreadsheet model'!$D$36,' spreadsheet model'!$D$43)</c:f>
              <c:numCache>
                <c:formatCode>_-[$$-409]* #,##0.00_ ;_-[$$-409]* \-#,##0.00\ ;_-[$$-409]* "-"??_ ;_-@_ </c:formatCode>
                <c:ptCount val="3"/>
                <c:pt idx="0">
                  <c:v>150228</c:v>
                </c:pt>
                <c:pt idx="1">
                  <c:v>120701</c:v>
                </c:pt>
                <c:pt idx="2">
                  <c:v>29527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8E-4001-8E18-1420D3351CF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0.70614880489020238"/>
          <c:y val="0.68253400143163923"/>
          <c:w val="0.11595676524686382"/>
          <c:h val="0.317466097987751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showDLblsOverMax val="0"/>
    <c:extLst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Static Chart for The Company Income Growth before 2022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Net Income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 spreadsheet model'!$B$53:$B$58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 spreadsheet model'!$D$53:$D$58</c:f>
              <c:numCache>
                <c:formatCode>_-[$$-409]* #,##0.00_ ;_-[$$-409]* \-#,##0.00\ ;_-[$$-409]* "-"??_ ;_-@_ </c:formatCode>
                <c:ptCount val="6"/>
                <c:pt idx="0">
                  <c:v>7433</c:v>
                </c:pt>
                <c:pt idx="1">
                  <c:v>19054</c:v>
                </c:pt>
                <c:pt idx="2">
                  <c:v>38076</c:v>
                </c:pt>
                <c:pt idx="3">
                  <c:v>68231</c:v>
                </c:pt>
                <c:pt idx="4">
                  <c:v>103353</c:v>
                </c:pt>
                <c:pt idx="5">
                  <c:v>148007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9-430D-867A-2A0594E0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47744"/>
        <c:axId val="601848072"/>
      </c:scatterChart>
      <c:valAx>
        <c:axId val="60184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01848072"/>
        <c:crosses val="autoZero"/>
        <c:crossBetween val="midCat"/>
      </c:valAx>
      <c:valAx>
        <c:axId val="60184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0184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Expected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 spreadsheet model'!$D$52</c:f>
              <c:strCache>
                <c:ptCount val="1"/>
                <c:pt idx="0">
                  <c:v>Net income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 spreadsheet model'!$B$53:$B$58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 spreadsheet model'!$D$53:$D$58</c:f>
              <c:numCache>
                <c:formatCode>_-[$$-409]* #,##0.00_ ;_-[$$-409]* \-#,##0.00\ ;_-[$$-409]* "-"??_ ;_-@_ </c:formatCode>
                <c:ptCount val="6"/>
                <c:pt idx="0">
                  <c:v>7433</c:v>
                </c:pt>
                <c:pt idx="1">
                  <c:v>19054</c:v>
                </c:pt>
                <c:pt idx="2">
                  <c:v>38076</c:v>
                </c:pt>
                <c:pt idx="3">
                  <c:v>68231</c:v>
                </c:pt>
                <c:pt idx="4">
                  <c:v>103353</c:v>
                </c:pt>
                <c:pt idx="5">
                  <c:v>148007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E-486D-9264-D920AA1DAF21}"/>
            </c:ext>
          </c:extLst>
        </c:ser>
        <c:ser>
          <c:idx val="1"/>
          <c:order val="1"/>
          <c:tx>
            <c:strRef>
              <c:f>' spreadsheet model'!$E$52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 spreadsheet model'!$B$68</c:f>
              <c:numCache>
                <c:formatCode>General</c:formatCode>
                <c:ptCount val="1"/>
                <c:pt idx="0">
                  <c:v>2029</c:v>
                </c:pt>
              </c:numCache>
            </c:numRef>
          </c:xVal>
          <c:yVal>
            <c:numRef>
              <c:f>' spreadsheet model'!$D$68</c:f>
              <c:numCache>
                <c:formatCode>_-[$$-409]* #,##0.00_ ;_-[$$-409]* \-#,##0.00\ ;_-[$$-409]* "-"??_ ;_-@_ </c:formatCode>
                <c:ptCount val="1"/>
                <c:pt idx="0">
                  <c:v>359802.26666666567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1E-486D-9264-D920AA1DA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546296"/>
        <c:axId val="615548920"/>
      </c:scatterChart>
      <c:valAx>
        <c:axId val="61554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15548920"/>
        <c:crosses val="autoZero"/>
        <c:crossBetween val="midCat"/>
      </c:valAx>
      <c:valAx>
        <c:axId val="61554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15546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0</xdr:rowOff>
    </xdr:from>
    <xdr:to>
      <xdr:col>18</xdr:col>
      <xdr:colOff>228600</xdr:colOff>
      <xdr:row>18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522933-36A2-4E2E-A775-EA129CD782B5}"/>
            </a:ext>
          </a:extLst>
        </xdr:cNvPr>
        <xdr:cNvSpPr/>
      </xdr:nvSpPr>
      <xdr:spPr>
        <a:xfrm>
          <a:off x="1493520" y="1402080"/>
          <a:ext cx="10805160" cy="1866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1600" b="1"/>
            <a:t>First Weekend</a:t>
          </a:r>
          <a:r>
            <a:rPr lang="en-US" sz="1600" b="1" baseline="0"/>
            <a:t> Project </a:t>
          </a:r>
        </a:p>
        <a:p>
          <a:pPr algn="ctr"/>
          <a:endParaRPr lang="en-US" sz="1600"/>
        </a:p>
        <a:p>
          <a:pPr algn="ctr"/>
          <a:r>
            <a:rPr lang="en-US" sz="1600"/>
            <a:t>Group Names </a:t>
          </a:r>
        </a:p>
        <a:p>
          <a:pPr algn="ctr"/>
          <a:endParaRPr lang="en-US" sz="1600"/>
        </a:p>
        <a:p>
          <a:pPr algn="ctr"/>
          <a:r>
            <a:rPr lang="en-US" sz="1600"/>
            <a:t>Abdulrahman</a:t>
          </a:r>
          <a:r>
            <a:rPr lang="en-US" sz="1600" baseline="0"/>
            <a:t> Aljubaylan  -  Amani Almarzoog  -  Fatimah Al-Rashed  -  Mohammed Albesher</a:t>
          </a:r>
          <a:endParaRPr lang="ar-SA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</xdr:colOff>
      <xdr:row>17</xdr:row>
      <xdr:rowOff>22860</xdr:rowOff>
    </xdr:from>
    <xdr:to>
      <xdr:col>8</xdr:col>
      <xdr:colOff>0</xdr:colOff>
      <xdr:row>27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F7717-6CD5-4F23-9E28-793502393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525780</xdr:colOff>
      <xdr:row>0</xdr:row>
      <xdr:rowOff>91440</xdr:rowOff>
    </xdr:from>
    <xdr:to>
      <xdr:col>9</xdr:col>
      <xdr:colOff>541020</xdr:colOff>
      <xdr:row>3</xdr:row>
      <xdr:rowOff>106680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0CB0B8A-68DA-4F88-B810-F9E95116FB09}"/>
            </a:ext>
          </a:extLst>
        </xdr:cNvPr>
        <xdr:cNvSpPr/>
      </xdr:nvSpPr>
      <xdr:spPr>
        <a:xfrm>
          <a:off x="3977640" y="91440"/>
          <a:ext cx="6103620" cy="54102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en-US" sz="2400" b="1"/>
            <a:t>Communications</a:t>
          </a:r>
          <a:r>
            <a:rPr lang="en-US" sz="2400" b="1" baseline="0"/>
            <a:t> </a:t>
          </a:r>
          <a:r>
            <a:rPr lang="en-US" sz="2400" b="1"/>
            <a:t>Company </a:t>
          </a:r>
          <a:endParaRPr lang="ar-SA" sz="2400" b="1"/>
        </a:p>
      </xdr:txBody>
    </xdr:sp>
    <xdr:clientData/>
  </xdr:twoCellAnchor>
  <xdr:oneCellAnchor>
    <xdr:from>
      <xdr:col>6</xdr:col>
      <xdr:colOff>475670</xdr:colOff>
      <xdr:row>25</xdr:row>
      <xdr:rowOff>155223</xdr:rowOff>
    </xdr:from>
    <xdr:ext cx="622799" cy="233205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80B76ED-627F-49A9-937A-1054B632A682}"/>
            </a:ext>
          </a:extLst>
        </xdr:cNvPr>
        <xdr:cNvSpPr/>
      </xdr:nvSpPr>
      <xdr:spPr>
        <a:xfrm>
          <a:off x="8224007" y="4687118"/>
          <a:ext cx="622799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cs typeface="+mn-cs"/>
            </a:rPr>
            <a:t>Liabilities</a:t>
          </a:r>
        </a:p>
      </xdr:txBody>
    </xdr:sp>
    <xdr:clientData/>
  </xdr:oneCellAnchor>
  <xdr:oneCellAnchor>
    <xdr:from>
      <xdr:col>7</xdr:col>
      <xdr:colOff>161504</xdr:colOff>
      <xdr:row>25</xdr:row>
      <xdr:rowOff>154020</xdr:rowOff>
    </xdr:from>
    <xdr:ext cx="584584" cy="233205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A2D6750-3EA8-47B0-ACF2-F9CD0B9DC2CD}"/>
            </a:ext>
          </a:extLst>
        </xdr:cNvPr>
        <xdr:cNvSpPr/>
      </xdr:nvSpPr>
      <xdr:spPr>
        <a:xfrm>
          <a:off x="8703925" y="4685915"/>
          <a:ext cx="584584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cs typeface="+mn-cs"/>
            </a:rPr>
            <a:t>&amp; Equity</a:t>
          </a:r>
        </a:p>
      </xdr:txBody>
    </xdr:sp>
    <xdr:clientData/>
  </xdr:oneCellAnchor>
  <xdr:twoCellAnchor>
    <xdr:from>
      <xdr:col>9</xdr:col>
      <xdr:colOff>0</xdr:colOff>
      <xdr:row>32</xdr:row>
      <xdr:rowOff>92240</xdr:rowOff>
    </xdr:from>
    <xdr:to>
      <xdr:col>12</xdr:col>
      <xdr:colOff>24064</xdr:colOff>
      <xdr:row>50</xdr:row>
      <xdr:rowOff>56147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DE6A726-A20B-4CDF-9752-D4F58B45A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144378</xdr:colOff>
      <xdr:row>32</xdr:row>
      <xdr:rowOff>80210</xdr:rowOff>
    </xdr:from>
    <xdr:to>
      <xdr:col>8</xdr:col>
      <xdr:colOff>24062</xdr:colOff>
      <xdr:row>50</xdr:row>
      <xdr:rowOff>48126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962EA6B-8317-441B-8AD1-55F9CA44A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302B-6A37-4C76-B5DA-C623AE12E8DE}">
  <dimension ref="A1"/>
  <sheetViews>
    <sheetView showGridLines="0" workbookViewId="0">
      <selection activeCell="A30" sqref="A30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7F71-7C00-4E79-8576-AA71975D9747}">
  <dimension ref="B5:L71"/>
  <sheetViews>
    <sheetView showGridLines="0" tabSelected="1" zoomScale="95" zoomScaleNormal="95" workbookViewId="0">
      <selection activeCell="F30" sqref="F30:F32"/>
    </sheetView>
  </sheetViews>
  <sheetFormatPr defaultRowHeight="13.8" x14ac:dyDescent="0.25"/>
  <cols>
    <col min="1" max="1" width="2.69921875" customWidth="1"/>
    <col min="2" max="2" width="30.296875" customWidth="1"/>
    <col min="3" max="3" width="12.296875" customWidth="1"/>
    <col min="4" max="4" width="17.296875" customWidth="1"/>
    <col min="5" max="5" width="2.69921875" customWidth="1"/>
    <col min="6" max="6" width="36.296875" customWidth="1"/>
    <col min="7" max="7" width="10.3984375" customWidth="1"/>
    <col min="8" max="8" width="12.09765625" customWidth="1"/>
    <col min="9" max="9" width="2.69921875" customWidth="1"/>
    <col min="10" max="10" width="35.8984375" customWidth="1"/>
    <col min="11" max="11" width="13.19921875" customWidth="1"/>
    <col min="12" max="12" width="12.69921875" customWidth="1"/>
  </cols>
  <sheetData>
    <row r="5" spans="2:12" x14ac:dyDescent="0.25">
      <c r="B5" s="28" t="s">
        <v>0</v>
      </c>
      <c r="C5" s="1"/>
      <c r="D5" s="1"/>
      <c r="F5" s="28" t="s">
        <v>1</v>
      </c>
      <c r="G5" s="1"/>
      <c r="H5" s="1"/>
      <c r="J5" s="29" t="s">
        <v>2</v>
      </c>
      <c r="K5" s="3"/>
    </row>
    <row r="6" spans="2:12" ht="17.399999999999999" x14ac:dyDescent="0.3">
      <c r="B6" s="11" t="s">
        <v>3</v>
      </c>
      <c r="C6" s="60">
        <v>44287</v>
      </c>
      <c r="D6" s="61"/>
      <c r="F6" s="59">
        <v>44287</v>
      </c>
      <c r="G6" s="60"/>
      <c r="H6" s="61"/>
      <c r="J6" s="59">
        <v>44287</v>
      </c>
      <c r="K6" s="60"/>
      <c r="L6" s="61"/>
    </row>
    <row r="7" spans="2:12" ht="17.399999999999999" x14ac:dyDescent="0.3">
      <c r="B7" s="8"/>
      <c r="C7" s="9"/>
      <c r="D7" s="10"/>
      <c r="F7" s="5"/>
      <c r="G7" s="3"/>
      <c r="H7" s="10"/>
      <c r="J7" s="5"/>
      <c r="K7" s="9"/>
      <c r="L7" s="4"/>
    </row>
    <row r="8" spans="2:12" x14ac:dyDescent="0.25">
      <c r="B8" s="17" t="s">
        <v>23</v>
      </c>
      <c r="C8" s="3"/>
      <c r="D8" s="4"/>
      <c r="F8" s="5" t="s">
        <v>37</v>
      </c>
      <c r="G8" s="3"/>
      <c r="H8" s="34">
        <v>164509</v>
      </c>
      <c r="J8" s="17" t="s">
        <v>38</v>
      </c>
      <c r="K8" s="3"/>
      <c r="L8" s="4"/>
    </row>
    <row r="9" spans="2:12" x14ac:dyDescent="0.25">
      <c r="B9" s="20" t="s">
        <v>10</v>
      </c>
      <c r="C9" s="21">
        <v>40328</v>
      </c>
      <c r="D9" s="4"/>
      <c r="F9" s="5" t="s">
        <v>53</v>
      </c>
      <c r="G9" s="3"/>
      <c r="H9" s="34">
        <f>D50</f>
        <v>13155</v>
      </c>
      <c r="J9" s="20" t="s">
        <v>39</v>
      </c>
      <c r="K9" s="21">
        <f>H15</f>
        <v>148007</v>
      </c>
      <c r="L9" s="4"/>
    </row>
    <row r="10" spans="2:12" x14ac:dyDescent="0.25">
      <c r="B10" s="20" t="s">
        <v>11</v>
      </c>
      <c r="C10" s="21">
        <v>10000</v>
      </c>
      <c r="D10" s="4"/>
      <c r="F10" s="5" t="s">
        <v>29</v>
      </c>
      <c r="G10" s="3"/>
      <c r="H10" s="35">
        <v>1165</v>
      </c>
      <c r="J10" s="20" t="s">
        <v>29</v>
      </c>
      <c r="K10" s="21">
        <f>H10</f>
        <v>1165</v>
      </c>
      <c r="L10" s="4"/>
    </row>
    <row r="11" spans="2:12" x14ac:dyDescent="0.25">
      <c r="B11" s="20" t="s">
        <v>12</v>
      </c>
      <c r="C11" s="21">
        <v>500</v>
      </c>
      <c r="D11" s="4"/>
      <c r="F11" s="5" t="s">
        <v>30</v>
      </c>
      <c r="G11" s="3"/>
      <c r="H11" s="36">
        <f>H8-H9-H10</f>
        <v>150189</v>
      </c>
      <c r="J11" s="20" t="s">
        <v>40</v>
      </c>
      <c r="K11" s="21">
        <f>-(C10)</f>
        <v>-10000</v>
      </c>
      <c r="L11" s="4"/>
    </row>
    <row r="12" spans="2:12" x14ac:dyDescent="0.25">
      <c r="B12" s="20" t="s">
        <v>7</v>
      </c>
      <c r="C12" s="21">
        <v>10200</v>
      </c>
      <c r="D12" s="4"/>
      <c r="F12" s="5" t="s">
        <v>31</v>
      </c>
      <c r="G12" s="3"/>
      <c r="H12" s="35">
        <v>1370</v>
      </c>
      <c r="J12" s="20" t="s">
        <v>41</v>
      </c>
      <c r="K12" s="21">
        <f>-(C12)</f>
        <v>-10200</v>
      </c>
      <c r="L12" s="4"/>
    </row>
    <row r="13" spans="2:12" x14ac:dyDescent="0.25">
      <c r="B13" s="18" t="s">
        <v>5</v>
      </c>
      <c r="C13" s="19"/>
      <c r="D13" s="22">
        <f>SUM(C9:C12)</f>
        <v>61028</v>
      </c>
      <c r="F13" s="5" t="s">
        <v>32</v>
      </c>
      <c r="G13" s="3"/>
      <c r="H13" s="36">
        <f>H11-H12</f>
        <v>148819</v>
      </c>
      <c r="J13" s="20" t="s">
        <v>42</v>
      </c>
      <c r="K13" s="21">
        <f>-(SUM(C17:C20))</f>
        <v>-89200</v>
      </c>
      <c r="L13" s="4"/>
    </row>
    <row r="14" spans="2:12" x14ac:dyDescent="0.25">
      <c r="B14" s="5"/>
      <c r="C14" s="3"/>
      <c r="D14" s="4"/>
      <c r="F14" s="5" t="s">
        <v>33</v>
      </c>
      <c r="G14" s="3"/>
      <c r="H14" s="35">
        <v>812</v>
      </c>
      <c r="J14" s="20" t="s">
        <v>43</v>
      </c>
      <c r="K14" s="21">
        <f>C31</f>
        <v>2900</v>
      </c>
      <c r="L14" s="4"/>
    </row>
    <row r="15" spans="2:12" x14ac:dyDescent="0.25">
      <c r="B15" s="5"/>
      <c r="C15" s="3"/>
      <c r="D15" s="4"/>
      <c r="F15" s="27" t="s">
        <v>34</v>
      </c>
      <c r="G15" s="26"/>
      <c r="H15" s="23">
        <f>H13-H14</f>
        <v>148007</v>
      </c>
      <c r="J15" s="20" t="s">
        <v>44</v>
      </c>
      <c r="K15" s="21">
        <f>SUM(C30,C34,C35)</f>
        <v>117801</v>
      </c>
      <c r="L15" s="4"/>
    </row>
    <row r="16" spans="2:12" x14ac:dyDescent="0.25">
      <c r="B16" s="17" t="s">
        <v>24</v>
      </c>
      <c r="C16" s="3"/>
      <c r="D16" s="4"/>
      <c r="F16" s="5" t="s">
        <v>35</v>
      </c>
      <c r="G16" s="37">
        <v>1103</v>
      </c>
      <c r="H16" s="4"/>
      <c r="J16" s="17" t="s">
        <v>45</v>
      </c>
      <c r="K16" s="19"/>
      <c r="L16" s="23">
        <f>SUM(K9:K15)</f>
        <v>160473</v>
      </c>
    </row>
    <row r="17" spans="2:12" x14ac:dyDescent="0.25">
      <c r="B17" s="20" t="s">
        <v>13</v>
      </c>
      <c r="C17" s="21">
        <v>145000</v>
      </c>
      <c r="D17" s="4"/>
      <c r="F17" s="2" t="s">
        <v>36</v>
      </c>
      <c r="G17" s="38">
        <v>309</v>
      </c>
      <c r="H17" s="7"/>
      <c r="J17" s="5"/>
      <c r="K17" s="3"/>
      <c r="L17" s="4"/>
    </row>
    <row r="18" spans="2:12" x14ac:dyDescent="0.25">
      <c r="B18" s="20" t="s">
        <v>15</v>
      </c>
      <c r="C18" s="21">
        <v>8800</v>
      </c>
      <c r="D18" s="4"/>
      <c r="J18" s="17" t="s">
        <v>46</v>
      </c>
      <c r="K18" s="3"/>
      <c r="L18" s="4"/>
    </row>
    <row r="19" spans="2:12" x14ac:dyDescent="0.25">
      <c r="B19" s="20" t="s">
        <v>52</v>
      </c>
      <c r="C19" s="21">
        <v>5600</v>
      </c>
      <c r="D19" s="4"/>
      <c r="J19" s="20" t="str">
        <f>F16</f>
        <v xml:space="preserve">     Dividends</v>
      </c>
      <c r="K19" s="21">
        <f>-(G16)</f>
        <v>-1103</v>
      </c>
      <c r="L19" s="4"/>
    </row>
    <row r="20" spans="2:12" x14ac:dyDescent="0.25">
      <c r="B20" s="20" t="s">
        <v>16</v>
      </c>
      <c r="C20" s="21">
        <v>-70200</v>
      </c>
      <c r="D20" s="4"/>
      <c r="J20" s="20" t="str">
        <f>B34</f>
        <v xml:space="preserve">    Common Shares</v>
      </c>
      <c r="K20" s="21">
        <f>(C34)</f>
        <v>12800</v>
      </c>
      <c r="L20" s="4"/>
    </row>
    <row r="21" spans="2:12" x14ac:dyDescent="0.25">
      <c r="B21" s="18" t="s">
        <v>8</v>
      </c>
      <c r="C21" s="19"/>
      <c r="D21" s="23">
        <f>SUM(C17:C20)</f>
        <v>89200</v>
      </c>
      <c r="J21" s="20" t="str">
        <f>B35</f>
        <v xml:space="preserve">     Mortgage</v>
      </c>
      <c r="K21" s="21">
        <f>-(C35)</f>
        <v>-100201</v>
      </c>
      <c r="L21" s="4"/>
    </row>
    <row r="22" spans="2:12" x14ac:dyDescent="0.25">
      <c r="B22" s="5"/>
      <c r="C22" s="3"/>
      <c r="D22" s="4"/>
      <c r="J22" s="17" t="s">
        <v>50</v>
      </c>
      <c r="K22" s="26"/>
      <c r="L22" s="23">
        <f>SUM(K19:K21)</f>
        <v>-88504</v>
      </c>
    </row>
    <row r="23" spans="2:12" x14ac:dyDescent="0.25">
      <c r="B23" s="6"/>
      <c r="C23" s="3"/>
      <c r="D23" s="4"/>
      <c r="J23" s="5"/>
      <c r="K23" s="3"/>
      <c r="L23" s="4"/>
    </row>
    <row r="24" spans="2:12" ht="15.6" x14ac:dyDescent="0.3">
      <c r="B24" s="12" t="s">
        <v>9</v>
      </c>
      <c r="C24" s="13"/>
      <c r="D24" s="24">
        <f>SUM(D13,D21)</f>
        <v>150228</v>
      </c>
      <c r="J24" s="32" t="s">
        <v>47</v>
      </c>
      <c r="K24" s="19"/>
      <c r="L24" s="23">
        <f>L16+L22</f>
        <v>71969</v>
      </c>
    </row>
    <row r="25" spans="2:12" x14ac:dyDescent="0.25">
      <c r="J25" s="20" t="s">
        <v>48</v>
      </c>
      <c r="K25" s="21">
        <f>C9</f>
        <v>40328</v>
      </c>
      <c r="L25" s="4"/>
    </row>
    <row r="26" spans="2:12" x14ac:dyDescent="0.25">
      <c r="J26" s="5"/>
      <c r="K26" s="3"/>
      <c r="L26" s="4"/>
    </row>
    <row r="27" spans="2:12" ht="17.399999999999999" x14ac:dyDescent="0.3">
      <c r="B27" s="14" t="s">
        <v>4</v>
      </c>
      <c r="C27" s="15"/>
      <c r="D27" s="16"/>
      <c r="J27" s="33" t="s">
        <v>49</v>
      </c>
      <c r="K27" s="30"/>
      <c r="L27" s="31">
        <f>K25+L24</f>
        <v>112297</v>
      </c>
    </row>
    <row r="28" spans="2:12" ht="17.399999999999999" x14ac:dyDescent="0.3">
      <c r="B28" s="8"/>
      <c r="C28" s="3"/>
      <c r="D28" s="4"/>
      <c r="I28" s="3"/>
      <c r="J28" s="3"/>
      <c r="K28" s="3"/>
      <c r="L28" s="3"/>
    </row>
    <row r="29" spans="2:12" ht="17.399999999999999" x14ac:dyDescent="0.3">
      <c r="B29" s="17" t="s">
        <v>14</v>
      </c>
      <c r="C29" s="3"/>
      <c r="D29" s="4"/>
      <c r="F29" s="53" t="s">
        <v>58</v>
      </c>
      <c r="G29" s="67" t="s">
        <v>59</v>
      </c>
      <c r="H29" s="67"/>
      <c r="I29" s="52"/>
      <c r="J29" s="48" t="s">
        <v>58</v>
      </c>
      <c r="K29" s="69" t="s">
        <v>60</v>
      </c>
      <c r="L29" s="69"/>
    </row>
    <row r="30" spans="2:12" x14ac:dyDescent="0.25">
      <c r="B30" s="20" t="s">
        <v>17</v>
      </c>
      <c r="C30" s="21">
        <v>4800</v>
      </c>
      <c r="D30" s="4"/>
      <c r="F30" s="65">
        <v>2029</v>
      </c>
      <c r="G30" s="66">
        <f>FORECAST(F30,D53:D58,B53:B58)</f>
        <v>359802.26666666567</v>
      </c>
      <c r="H30" s="66"/>
      <c r="I30" s="52"/>
      <c r="J30" s="68">
        <v>2030</v>
      </c>
      <c r="K30" s="66">
        <f>FORECAST(J30,D53:D58,B53:B58)</f>
        <v>387971.4666666612</v>
      </c>
      <c r="L30" s="66"/>
    </row>
    <row r="31" spans="2:12" x14ac:dyDescent="0.25">
      <c r="B31" s="20" t="s">
        <v>18</v>
      </c>
      <c r="C31" s="21">
        <v>2900</v>
      </c>
      <c r="D31" s="4"/>
      <c r="F31" s="65"/>
      <c r="G31" s="66"/>
      <c r="H31" s="66"/>
      <c r="I31" s="52"/>
      <c r="J31" s="68"/>
      <c r="K31" s="66"/>
      <c r="L31" s="66"/>
    </row>
    <row r="32" spans="2:12" x14ac:dyDescent="0.25">
      <c r="B32" s="5"/>
      <c r="C32" s="3"/>
      <c r="D32" s="4"/>
      <c r="F32" s="65"/>
      <c r="G32" s="66"/>
      <c r="H32" s="66"/>
      <c r="I32" s="52"/>
      <c r="J32" s="68"/>
      <c r="K32" s="66"/>
      <c r="L32" s="66"/>
    </row>
    <row r="33" spans="2:12" x14ac:dyDescent="0.25">
      <c r="B33" s="17" t="s">
        <v>25</v>
      </c>
      <c r="C33" s="3"/>
      <c r="D33" s="4"/>
      <c r="F33" s="52"/>
      <c r="G33" s="52"/>
      <c r="H33" s="52"/>
      <c r="I33" s="52"/>
      <c r="J33" s="70"/>
      <c r="K33" s="70"/>
      <c r="L33" s="70"/>
    </row>
    <row r="34" spans="2:12" x14ac:dyDescent="0.25">
      <c r="B34" s="20" t="s">
        <v>51</v>
      </c>
      <c r="C34" s="21">
        <v>12800</v>
      </c>
      <c r="D34" s="4"/>
      <c r="F34" s="52"/>
      <c r="G34" s="52"/>
      <c r="H34" s="52"/>
      <c r="I34" s="52"/>
      <c r="J34" s="70"/>
      <c r="K34" s="70"/>
      <c r="L34" s="70"/>
    </row>
    <row r="35" spans="2:12" x14ac:dyDescent="0.25">
      <c r="B35" s="20" t="s">
        <v>19</v>
      </c>
      <c r="C35" s="21">
        <v>100201</v>
      </c>
      <c r="D35" s="4"/>
      <c r="F35" s="52"/>
      <c r="G35" s="52"/>
      <c r="H35" s="52"/>
      <c r="I35" s="52"/>
      <c r="J35" s="70"/>
      <c r="K35" s="70"/>
      <c r="L35" s="70"/>
    </row>
    <row r="36" spans="2:12" x14ac:dyDescent="0.25">
      <c r="B36" s="18" t="s">
        <v>6</v>
      </c>
      <c r="C36" s="19"/>
      <c r="D36" s="23">
        <f>SUM(C30:C35)</f>
        <v>120701</v>
      </c>
      <c r="F36" s="52"/>
      <c r="G36" s="52"/>
      <c r="H36" s="52"/>
      <c r="I36" s="52"/>
      <c r="J36" s="70"/>
      <c r="K36" s="70"/>
      <c r="L36" s="70"/>
    </row>
    <row r="37" spans="2:12" x14ac:dyDescent="0.25">
      <c r="B37" s="5"/>
      <c r="C37" s="3"/>
      <c r="D37" s="4"/>
      <c r="F37" s="52"/>
      <c r="G37" s="52"/>
      <c r="H37" s="52"/>
      <c r="I37" s="52"/>
      <c r="J37" s="70"/>
      <c r="K37" s="70"/>
      <c r="L37" s="70"/>
    </row>
    <row r="38" spans="2:12" x14ac:dyDescent="0.25">
      <c r="B38" s="5"/>
      <c r="C38" s="3"/>
      <c r="D38" s="4"/>
      <c r="F38" s="52"/>
      <c r="G38" s="52"/>
      <c r="H38" s="52"/>
      <c r="I38" s="52"/>
      <c r="J38" s="70"/>
      <c r="K38" s="70"/>
      <c r="L38" s="70"/>
    </row>
    <row r="39" spans="2:12" ht="17.399999999999999" x14ac:dyDescent="0.3">
      <c r="B39" s="62" t="s">
        <v>20</v>
      </c>
      <c r="C39" s="63"/>
      <c r="D39" s="64"/>
      <c r="F39" s="52"/>
      <c r="G39" s="52"/>
      <c r="H39" s="52"/>
      <c r="I39" s="52"/>
      <c r="J39" s="70"/>
      <c r="K39" s="70"/>
      <c r="L39" s="70"/>
    </row>
    <row r="40" spans="2:12" x14ac:dyDescent="0.25">
      <c r="B40" s="20" t="s">
        <v>26</v>
      </c>
      <c r="C40" s="25">
        <v>2000</v>
      </c>
      <c r="D40" s="4"/>
      <c r="F40" s="52"/>
      <c r="G40" s="52"/>
      <c r="H40" s="52"/>
      <c r="I40" s="52"/>
      <c r="J40" s="70"/>
      <c r="K40" s="70"/>
      <c r="L40" s="70"/>
    </row>
    <row r="41" spans="2:12" x14ac:dyDescent="0.25">
      <c r="B41" s="20" t="s">
        <v>27</v>
      </c>
      <c r="C41" s="58">
        <v>27527</v>
      </c>
      <c r="D41" s="4"/>
      <c r="F41" s="52"/>
      <c r="G41" s="52"/>
      <c r="H41" s="52"/>
      <c r="I41" s="52"/>
      <c r="J41" s="70"/>
      <c r="K41" s="70"/>
      <c r="L41" s="70"/>
    </row>
    <row r="42" spans="2:12" x14ac:dyDescent="0.25">
      <c r="B42" s="20" t="s">
        <v>28</v>
      </c>
      <c r="C42" s="58"/>
      <c r="D42" s="4"/>
      <c r="F42" s="52"/>
      <c r="G42" s="52"/>
      <c r="H42" s="52"/>
      <c r="I42" s="52"/>
      <c r="J42" s="70"/>
      <c r="K42" s="70"/>
      <c r="L42" s="70"/>
    </row>
    <row r="43" spans="2:12" x14ac:dyDescent="0.25">
      <c r="B43" s="18" t="s">
        <v>21</v>
      </c>
      <c r="C43" s="19"/>
      <c r="D43" s="23">
        <f>SUM(C40:C42)</f>
        <v>29527</v>
      </c>
      <c r="F43" s="52"/>
      <c r="G43" s="52"/>
      <c r="H43" s="52"/>
      <c r="I43" s="52"/>
      <c r="J43" s="70"/>
      <c r="K43" s="70"/>
      <c r="L43" s="70"/>
    </row>
    <row r="44" spans="2:12" x14ac:dyDescent="0.25">
      <c r="B44" s="5"/>
      <c r="C44" s="3"/>
      <c r="D44" s="4"/>
      <c r="F44" s="52"/>
      <c r="G44" s="52"/>
      <c r="H44" s="52"/>
      <c r="I44" s="52"/>
      <c r="J44" s="70"/>
      <c r="K44" s="70"/>
      <c r="L44" s="70"/>
    </row>
    <row r="45" spans="2:12" x14ac:dyDescent="0.25">
      <c r="B45" s="5"/>
      <c r="C45" s="3"/>
      <c r="D45" s="4"/>
      <c r="F45" s="52"/>
      <c r="G45" s="52"/>
      <c r="H45" s="52"/>
      <c r="I45" s="52"/>
      <c r="J45" s="70"/>
      <c r="K45" s="70"/>
      <c r="L45" s="70"/>
    </row>
    <row r="46" spans="2:12" ht="15.6" x14ac:dyDescent="0.3">
      <c r="B46" s="12" t="s">
        <v>22</v>
      </c>
      <c r="C46" s="13"/>
      <c r="D46" s="24">
        <f>SUM(D36,D43)</f>
        <v>150228</v>
      </c>
      <c r="F46" s="52"/>
      <c r="G46" s="52"/>
      <c r="H46" s="52"/>
      <c r="I46" s="52"/>
      <c r="J46" s="70"/>
      <c r="K46" s="70"/>
      <c r="L46" s="70"/>
    </row>
    <row r="47" spans="2:12" x14ac:dyDescent="0.25">
      <c r="I47" s="3"/>
    </row>
    <row r="48" spans="2:12" x14ac:dyDescent="0.25">
      <c r="B48" s="40" t="s">
        <v>55</v>
      </c>
      <c r="C48" s="43">
        <v>877</v>
      </c>
      <c r="D48" s="41"/>
      <c r="I48" s="3"/>
    </row>
    <row r="49" spans="2:4" x14ac:dyDescent="0.25">
      <c r="B49" s="20" t="s">
        <v>56</v>
      </c>
      <c r="C49" s="21">
        <v>15</v>
      </c>
      <c r="D49" s="42"/>
    </row>
    <row r="50" spans="2:4" x14ac:dyDescent="0.25">
      <c r="B50" s="18" t="s">
        <v>54</v>
      </c>
      <c r="C50" s="19"/>
      <c r="D50" s="23">
        <f>PRODUCT(C48:C49)</f>
        <v>13155</v>
      </c>
    </row>
    <row r="51" spans="2:4" x14ac:dyDescent="0.25">
      <c r="B51" s="39"/>
      <c r="C51" s="39"/>
      <c r="D51" s="39"/>
    </row>
    <row r="52" spans="2:4" x14ac:dyDescent="0.25">
      <c r="B52" s="44" t="s">
        <v>57</v>
      </c>
      <c r="C52" s="45" t="s">
        <v>35</v>
      </c>
      <c r="D52" s="46" t="s">
        <v>34</v>
      </c>
    </row>
    <row r="53" spans="2:4" x14ac:dyDescent="0.25">
      <c r="B53" s="6">
        <v>2016</v>
      </c>
      <c r="C53" s="37">
        <v>113</v>
      </c>
      <c r="D53" s="34">
        <v>7433</v>
      </c>
    </row>
    <row r="54" spans="2:4" x14ac:dyDescent="0.25">
      <c r="B54" s="6">
        <v>2017</v>
      </c>
      <c r="C54" s="37">
        <v>375</v>
      </c>
      <c r="D54" s="34">
        <v>19054</v>
      </c>
    </row>
    <row r="55" spans="2:4" x14ac:dyDescent="0.25">
      <c r="B55" s="6">
        <v>2018</v>
      </c>
      <c r="C55" s="37">
        <v>568</v>
      </c>
      <c r="D55" s="34">
        <v>38076</v>
      </c>
    </row>
    <row r="56" spans="2:4" x14ac:dyDescent="0.25">
      <c r="B56" s="6">
        <v>2019</v>
      </c>
      <c r="C56" s="37">
        <v>754</v>
      </c>
      <c r="D56" s="34">
        <v>68231</v>
      </c>
    </row>
    <row r="57" spans="2:4" x14ac:dyDescent="0.25">
      <c r="B57" s="6">
        <v>2020</v>
      </c>
      <c r="C57" s="37">
        <v>987</v>
      </c>
      <c r="D57" s="34">
        <v>103353</v>
      </c>
    </row>
    <row r="58" spans="2:4" x14ac:dyDescent="0.25">
      <c r="B58" s="49">
        <v>2021</v>
      </c>
      <c r="C58" s="47">
        <f>G16</f>
        <v>1103</v>
      </c>
      <c r="D58" s="31">
        <f>H15</f>
        <v>148007</v>
      </c>
    </row>
    <row r="59" spans="2:4" x14ac:dyDescent="0.25">
      <c r="B59" s="51">
        <v>2022</v>
      </c>
      <c r="C59" s="55"/>
      <c r="D59" s="55"/>
    </row>
    <row r="60" spans="2:4" x14ac:dyDescent="0.25">
      <c r="B60" s="50">
        <v>2023</v>
      </c>
      <c r="C60" s="55"/>
      <c r="D60" s="55"/>
    </row>
    <row r="61" spans="2:4" x14ac:dyDescent="0.25">
      <c r="B61" s="50">
        <v>2024</v>
      </c>
      <c r="C61" s="55"/>
      <c r="D61" s="55"/>
    </row>
    <row r="62" spans="2:4" x14ac:dyDescent="0.25">
      <c r="B62" s="50">
        <v>2025</v>
      </c>
      <c r="C62" s="55"/>
      <c r="D62" s="55"/>
    </row>
    <row r="63" spans="2:4" x14ac:dyDescent="0.25">
      <c r="B63" s="50">
        <v>2026</v>
      </c>
      <c r="C63" s="55"/>
      <c r="D63" s="55"/>
    </row>
    <row r="64" spans="2:4" x14ac:dyDescent="0.25">
      <c r="B64" s="50">
        <v>2027</v>
      </c>
      <c r="C64" s="55"/>
      <c r="D64" s="55"/>
    </row>
    <row r="65" spans="2:4" x14ac:dyDescent="0.25">
      <c r="B65" s="50">
        <v>2028</v>
      </c>
      <c r="C65" s="55"/>
      <c r="D65" s="55"/>
    </row>
    <row r="66" spans="2:4" x14ac:dyDescent="0.25">
      <c r="B66" s="50">
        <v>2029</v>
      </c>
      <c r="C66" s="55"/>
      <c r="D66" s="55"/>
    </row>
    <row r="67" spans="2:4" x14ac:dyDescent="0.25">
      <c r="B67" s="50">
        <v>2030</v>
      </c>
      <c r="C67" s="55"/>
      <c r="D67" s="55"/>
    </row>
    <row r="68" spans="2:4" x14ac:dyDescent="0.25">
      <c r="B68" s="56">
        <f>F30</f>
        <v>2029</v>
      </c>
      <c r="C68" s="57"/>
      <c r="D68" s="57">
        <f>G30</f>
        <v>359802.26666666567</v>
      </c>
    </row>
    <row r="69" spans="2:4" x14ac:dyDescent="0.25">
      <c r="B69" s="55"/>
      <c r="C69" s="55"/>
      <c r="D69" s="55"/>
    </row>
    <row r="70" spans="2:4" x14ac:dyDescent="0.25">
      <c r="B70" s="55"/>
      <c r="C70" s="55"/>
      <c r="D70" s="55"/>
    </row>
    <row r="71" spans="2:4" x14ac:dyDescent="0.25">
      <c r="B71" s="54"/>
    </row>
  </sheetData>
  <mergeCells count="12">
    <mergeCell ref="C41:C42"/>
    <mergeCell ref="J6:L6"/>
    <mergeCell ref="F6:H6"/>
    <mergeCell ref="C6:D6"/>
    <mergeCell ref="B39:D39"/>
    <mergeCell ref="F30:F32"/>
    <mergeCell ref="G30:H32"/>
    <mergeCell ref="G29:H29"/>
    <mergeCell ref="J30:J32"/>
    <mergeCell ref="K30:L32"/>
    <mergeCell ref="K29:L29"/>
    <mergeCell ref="J33:L46"/>
  </mergeCells>
  <dataValidations count="2">
    <dataValidation type="list" operator="greaterThanOrEqual" allowBlank="1" showInputMessage="1" showErrorMessage="1" sqref="F30:F32" xr:uid="{DD44FAAB-81A5-4AB5-A666-BC683C606B1B}">
      <formula1>$B$59:$B$67</formula1>
    </dataValidation>
    <dataValidation type="list" allowBlank="1" showInputMessage="1" showErrorMessage="1" sqref="J30:J32" xr:uid="{22E654AC-CF1B-4F5F-A529-2D80ECD0D650}">
      <formula1>$B$59:$B$67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names</vt:lpstr>
      <vt:lpstr> spreadsheet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almar</cp:lastModifiedBy>
  <dcterms:created xsi:type="dcterms:W3CDTF">2021-03-31T17:04:47Z</dcterms:created>
  <dcterms:modified xsi:type="dcterms:W3CDTF">2021-04-01T12:41:34Z</dcterms:modified>
</cp:coreProperties>
</file>