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assessment3\submission\"/>
    </mc:Choice>
  </mc:AlternateContent>
  <xr:revisionPtr revIDLastSave="0" documentId="13_ncr:1_{CD2DA783-73B2-41F3-B919-6DD5354EDA7A}" xr6:coauthVersionLast="47" xr6:coauthVersionMax="47" xr10:uidLastSave="{00000000-0000-0000-0000-000000000000}"/>
  <bookViews>
    <workbookView xWindow="-110" yWindow="-110" windowWidth="19420" windowHeight="11620" activeTab="2" xr2:uid="{25568C85-006A-4435-9ED5-7F79BE0423F4}"/>
  </bookViews>
  <sheets>
    <sheet name="Task1" sheetId="1" r:id="rId1"/>
    <sheet name="Task2" sheetId="7" r:id="rId2"/>
    <sheet name="Task3 Data" sheetId="12" r:id="rId3"/>
    <sheet name="AnsReport1" sheetId="9" r:id="rId4"/>
    <sheet name="SensReport1" sheetId="10" r:id="rId5"/>
    <sheet name="LimitReport1" sheetId="11" r:id="rId6"/>
    <sheet name="AnsReport2" sheetId="8" r:id="rId7"/>
  </sheets>
  <definedNames>
    <definedName name="solver_adj" localSheetId="0" hidden="1">Task1!$B$8:$D$8</definedName>
    <definedName name="solver_adj" localSheetId="1" hidden="1">Task2!$B$8:$H$8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Task1!$E$14:$E$19</definedName>
    <definedName name="solver_lhs1" localSheetId="1" hidden="1">Task2!$B$8:$H$8</definedName>
    <definedName name="solver_lhs2" localSheetId="0" hidden="1">Task1!$E$14:$E$19</definedName>
    <definedName name="solver_lhs2" localSheetId="1" hidden="1">Task2!$B$8:$H$8</definedName>
    <definedName name="solver_lhs3" localSheetId="1" hidden="1">Task2!$I$14:$I$20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Task1!$C$3</definedName>
    <definedName name="solver_opt" localSheetId="1" hidden="1">Task2!$C$3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1" hidden="1">3</definedName>
    <definedName name="solver_rhs1" localSheetId="0" hidden="1">Task1!$F$14:$F$19</definedName>
    <definedName name="solver_rhs1" localSheetId="1" hidden="1">"integer"</definedName>
    <definedName name="solver_rhs2" localSheetId="0" hidden="1">Task1!$F$14:$F$19</definedName>
    <definedName name="solver_rhs2" localSheetId="1" hidden="1">1</definedName>
    <definedName name="solver_rhs3" localSheetId="1" hidden="1">Task2!$J$14:$J$20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2" l="1"/>
  <c r="H10" i="12"/>
  <c r="J10" i="12" s="1"/>
  <c r="H11" i="12"/>
  <c r="J11" i="12" s="1"/>
  <c r="H12" i="12"/>
  <c r="J12" i="12" s="1"/>
  <c r="H13" i="12"/>
  <c r="J13" i="12" s="1"/>
  <c r="H14" i="12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2" i="12"/>
  <c r="J22" i="12" s="1"/>
  <c r="H23" i="12"/>
  <c r="J23" i="12" s="1"/>
  <c r="H24" i="12"/>
  <c r="J24" i="12" s="1"/>
  <c r="H26" i="12"/>
  <c r="J26" i="12" s="1"/>
  <c r="H27" i="12"/>
  <c r="J27" i="12" s="1"/>
  <c r="H28" i="12"/>
  <c r="J28" i="12" s="1"/>
  <c r="H29" i="12"/>
  <c r="J29" i="12" s="1"/>
  <c r="H30" i="12"/>
  <c r="J30" i="12" s="1"/>
  <c r="H9" i="12"/>
  <c r="J9" i="12" s="1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9" i="12"/>
  <c r="E10" i="12"/>
  <c r="E11" i="12"/>
  <c r="E12" i="12"/>
  <c r="E13" i="12"/>
  <c r="E14" i="12"/>
  <c r="E15" i="12"/>
  <c r="E16" i="12"/>
  <c r="E17" i="12"/>
  <c r="E41" i="12"/>
  <c r="E42" i="12"/>
  <c r="E43" i="12"/>
  <c r="E44" i="12"/>
  <c r="E45" i="12"/>
  <c r="E46" i="12"/>
  <c r="E47" i="12"/>
  <c r="E48" i="12"/>
  <c r="E40" i="12"/>
  <c r="D41" i="12"/>
  <c r="D42" i="12"/>
  <c r="D43" i="12"/>
  <c r="D44" i="12"/>
  <c r="D45" i="12"/>
  <c r="D46" i="12"/>
  <c r="D47" i="12"/>
  <c r="D48" i="12"/>
  <c r="D40" i="12"/>
  <c r="F31" i="12"/>
  <c r="F25" i="12" s="1"/>
  <c r="G31" i="12"/>
  <c r="G25" i="12" s="1"/>
  <c r="I31" i="12"/>
  <c r="I25" i="12" s="1"/>
  <c r="I15" i="7"/>
  <c r="I16" i="7"/>
  <c r="I17" i="7"/>
  <c r="I18" i="7"/>
  <c r="I19" i="7"/>
  <c r="I20" i="7"/>
  <c r="I14" i="7"/>
  <c r="C3" i="7"/>
  <c r="F44" i="12" l="1"/>
  <c r="F42" i="12"/>
  <c r="H31" i="12"/>
  <c r="H21" i="12" s="1"/>
  <c r="J14" i="12"/>
  <c r="J31" i="12" s="1"/>
  <c r="F40" i="12"/>
  <c r="F46" i="12"/>
  <c r="F45" i="12"/>
  <c r="F48" i="12"/>
  <c r="F47" i="12"/>
  <c r="F43" i="12"/>
  <c r="F41" i="12"/>
  <c r="G21" i="12"/>
  <c r="I21" i="12"/>
  <c r="E15" i="1"/>
  <c r="E19" i="1"/>
  <c r="E16" i="1"/>
  <c r="E17" i="1"/>
  <c r="C3" i="1"/>
  <c r="B18" i="1"/>
  <c r="E18" i="1" s="1"/>
  <c r="C14" i="1"/>
  <c r="B14" i="1"/>
  <c r="E14" i="1" s="1"/>
  <c r="F21" i="12"/>
  <c r="J25" i="12" l="1"/>
  <c r="J21" i="12"/>
  <c r="H25" i="12"/>
  <c r="F49" i="12"/>
  <c r="K21" i="12"/>
  <c r="K22" i="12"/>
  <c r="K30" i="12"/>
</calcChain>
</file>

<file path=xl/sharedStrings.xml><?xml version="1.0" encoding="utf-8"?>
<sst xmlns="http://schemas.openxmlformats.org/spreadsheetml/2006/main" count="351" uniqueCount="189">
  <si>
    <t>objective function</t>
  </si>
  <si>
    <t>optimal cost:</t>
  </si>
  <si>
    <t>x1</t>
  </si>
  <si>
    <t>x2</t>
  </si>
  <si>
    <t>x3</t>
  </si>
  <si>
    <t>value</t>
  </si>
  <si>
    <t>coeff</t>
  </si>
  <si>
    <t>constraints</t>
  </si>
  <si>
    <t>optimal value</t>
  </si>
  <si>
    <t>bound</t>
  </si>
  <si>
    <t>volume</t>
  </si>
  <si>
    <t>calories</t>
  </si>
  <si>
    <t>fat</t>
  </si>
  <si>
    <t>puff rice</t>
  </si>
  <si>
    <t>nuts</t>
  </si>
  <si>
    <t>Microsoft Excel 16.0 Answer Report</t>
  </si>
  <si>
    <t>Worksheet: [assessment3_calcs.xlsx]Task1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</si>
  <si>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</si>
  <si>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</si>
  <si>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</si>
  <si>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</si>
  <si>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</si>
  <si>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</si>
  <si>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</si>
  <si>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</si>
  <si>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</si>
  <si>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</si>
  <si>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</si>
  <si>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</si>
  <si>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</si>
  <si>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</si>
  <si>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</si>
  <si>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</si>
  <si>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</si>
  <si>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</si>
  <si>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$C$3</t>
  </si>
  <si>
    <t>$B$8</t>
  </si>
  <si>
    <t>value x1</t>
  </si>
  <si>
    <t>Contin</t>
  </si>
  <si>
    <t>$C$8</t>
  </si>
  <si>
    <t>value x2</t>
  </si>
  <si>
    <t>$D$8</t>
  </si>
  <si>
    <t>value x3</t>
  </si>
  <si>
    <t>$E$14</t>
  </si>
  <si>
    <t>volume optimal value</t>
  </si>
  <si>
    <t>$E$14&lt;=$F$14</t>
  </si>
  <si>
    <t>Binding</t>
  </si>
  <si>
    <t>$E$15</t>
  </si>
  <si>
    <t>$E$15&lt;=$F$15</t>
  </si>
  <si>
    <t>Not Binding</t>
  </si>
  <si>
    <t>$E$16</t>
  </si>
  <si>
    <t>puff rice optimal value</t>
  </si>
  <si>
    <t>$E$16&lt;=$F$16</t>
  </si>
  <si>
    <t>$E$17</t>
  </si>
  <si>
    <t>nuts optimal value</t>
  </si>
  <si>
    <t>$E$17&lt;=$F$17</t>
  </si>
  <si>
    <t>$E$18</t>
  </si>
  <si>
    <t>calories optimal value</t>
  </si>
  <si>
    <t>$E$18&lt;=$F$18</t>
  </si>
  <si>
    <t>$E$19</t>
  </si>
  <si>
    <t>fat optimal value</t>
  </si>
  <si>
    <t>$E$19&lt;=$F$19</t>
  </si>
  <si>
    <t>Task 1 - Chanachur - Linear Programming</t>
  </si>
  <si>
    <t>Task 2 - Staff Roster - Integer Programming</t>
  </si>
  <si>
    <t>x4</t>
  </si>
  <si>
    <t>x5</t>
  </si>
  <si>
    <t>x6</t>
  </si>
  <si>
    <t>x7</t>
  </si>
  <si>
    <t>optimal cost =</t>
  </si>
  <si>
    <t>min</t>
  </si>
  <si>
    <t>optimal</t>
  </si>
  <si>
    <t>sun</t>
  </si>
  <si>
    <t>mon</t>
  </si>
  <si>
    <t>tue</t>
  </si>
  <si>
    <t>wed</t>
  </si>
  <si>
    <t>thu</t>
  </si>
  <si>
    <t>fri</t>
  </si>
  <si>
    <t>sat</t>
  </si>
  <si>
    <t>Worksheet: [assessment3_calcs.xlsx]Task2</t>
  </si>
  <si>
    <t>Report Created: 14/02/2023 8:54:37 PM</t>
  </si>
  <si>
    <t>Solution Time: 0.031 Seconds.</t>
  </si>
  <si>
    <t>Iterations: 2 Subproblems: 16</t>
  </si>
  <si>
    <t>Max Subproblems Unlimited, Max Integer Sols Unlimited, Integer Tolerance 0%, Assume NonNegative</t>
  </si>
  <si>
    <t>$E$8</t>
  </si>
  <si>
    <t>value x4</t>
  </si>
  <si>
    <t>$F$8</t>
  </si>
  <si>
    <t>value x5</t>
  </si>
  <si>
    <t>$G$8</t>
  </si>
  <si>
    <t>value x6</t>
  </si>
  <si>
    <t>$H$8</t>
  </si>
  <si>
    <t>value x7</t>
  </si>
  <si>
    <t>$I$14</t>
  </si>
  <si>
    <t>sun optimal</t>
  </si>
  <si>
    <t>$I$14&gt;=$J$14</t>
  </si>
  <si>
    <t>$I$15</t>
  </si>
  <si>
    <t>mon optimal</t>
  </si>
  <si>
    <t>$I$15&gt;=$J$15</t>
  </si>
  <si>
    <t>$I$16</t>
  </si>
  <si>
    <t>tue optimal</t>
  </si>
  <si>
    <t>$I$16&gt;=$J$16</t>
  </si>
  <si>
    <t>$I$17</t>
  </si>
  <si>
    <t>wed optimal</t>
  </si>
  <si>
    <t>$I$17&gt;=$J$17</t>
  </si>
  <si>
    <t>$I$18</t>
  </si>
  <si>
    <t>thu optimal</t>
  </si>
  <si>
    <t>$I$18&gt;=$J$18</t>
  </si>
  <si>
    <t>$I$19</t>
  </si>
  <si>
    <t>fri optimal</t>
  </si>
  <si>
    <t>$I$19&gt;=$J$19</t>
  </si>
  <si>
    <t>$I$20</t>
  </si>
  <si>
    <t>sat optimal</t>
  </si>
  <si>
    <t>$I$20&gt;=$J$20</t>
  </si>
  <si>
    <t>$B$8&gt;=1</t>
  </si>
  <si>
    <t>$C$8&gt;=1</t>
  </si>
  <si>
    <t>$D$8&gt;=1</t>
  </si>
  <si>
    <t>$E$8&gt;=1</t>
  </si>
  <si>
    <t>$F$8&gt;=1</t>
  </si>
  <si>
    <t>$G$8&gt;=1</t>
  </si>
  <si>
    <t>$H$8&gt;=1</t>
  </si>
  <si>
    <t>$B$8:$H$8=Integer</t>
  </si>
  <si>
    <t>Report Created: 14/02/2023 8:59:40 PM</t>
  </si>
  <si>
    <t>Solution Time: 0.016 Seconds.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</si>
  <si>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</si>
  <si>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</si>
  <si>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</si>
  <si>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</si>
  <si>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</si>
  <si>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</si>
  <si>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</si>
  <si>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</si>
  <si>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</si>
  <si>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</si>
  <si>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</si>
  <si>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</si>
  <si>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</si>
  <si>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</si>
  <si>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</si>
  <si>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</si>
  <si>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</si>
  <si>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</si>
  <si>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</si>
  <si>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</si>
  <si>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 xml:space="preserve">optimal cost = </t>
  </si>
  <si>
    <t>Task 3 - Research and Analysis</t>
  </si>
  <si>
    <t>Data Collection</t>
  </si>
  <si>
    <t>Alkira Secondary College</t>
  </si>
  <si>
    <t>Berwick Secondary College</t>
  </si>
  <si>
    <t>St Peter's College</t>
  </si>
  <si>
    <t>Cranbourne East Secondary School</t>
  </si>
  <si>
    <t>Gleneagles Secondary College</t>
  </si>
  <si>
    <t>Hampton Park Secondary College</t>
  </si>
  <si>
    <t>Fountain Gate Secondary College</t>
  </si>
  <si>
    <t>Kambrya College</t>
  </si>
  <si>
    <t>Lyndhurst Secondary College</t>
  </si>
  <si>
    <t>Cranbourne West Secondary College</t>
  </si>
  <si>
    <t>Maranatha Christian School</t>
  </si>
  <si>
    <t>Casey Grammar School</t>
  </si>
  <si>
    <t>Doveton College</t>
  </si>
  <si>
    <t>Narre Warren South P-12 College</t>
  </si>
  <si>
    <t>Timbarra P-9 College</t>
  </si>
  <si>
    <t>Heritage College</t>
  </si>
  <si>
    <t>Beaconhills Christian College</t>
  </si>
  <si>
    <t>St Margaret's Berwick Grammar</t>
  </si>
  <si>
    <t>Hillcrest Christian College (2 campuses)</t>
  </si>
  <si>
    <t>Haileybury College ( 4 campuses)</t>
  </si>
  <si>
    <t>St Francis Xavier College ( 3 campuses)</t>
  </si>
  <si>
    <t>reading</t>
  </si>
  <si>
    <t>writing</t>
  </si>
  <si>
    <t>numeracy</t>
  </si>
  <si>
    <t>Hallam Secondary College</t>
  </si>
  <si>
    <t>2020 enrolments</t>
  </si>
  <si>
    <t>2019-2021 % years 7-9 students making above average progress</t>
  </si>
  <si>
    <t>2020 recurrent funding per student ($)</t>
  </si>
  <si>
    <t>Non-Govt</t>
  </si>
  <si>
    <t>Govt</t>
  </si>
  <si>
    <t>2022 VCE median study score</t>
  </si>
  <si>
    <t>2020 FTE non-teaching staff</t>
  </si>
  <si>
    <t>&lt;-- median</t>
  </si>
  <si>
    <t>2020 total recurrent funding ($)</t>
  </si>
  <si>
    <t xml:space="preserve">2020 required funding ($) </t>
  </si>
  <si>
    <t>2020 SRS base funding per student ($)</t>
  </si>
  <si>
    <t>2020 surplus ($)</t>
  </si>
  <si>
    <t>total:</t>
  </si>
  <si>
    <t>literacy</t>
  </si>
  <si>
    <t>academic progress score</t>
  </si>
  <si>
    <t>School funding</t>
  </si>
  <si>
    <t>School performance</t>
  </si>
  <si>
    <t>&lt;-- budget</t>
  </si>
  <si>
    <t>2020 ratio non-teaching staff to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</si>
</sst>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1" applyNumberFormat="1" applyFont="1"/>
    <xf numFmtId="3" fontId="0" fillId="0" borderId="0" xfId="1" applyNumberFormat="1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horizontal="right"/>
    </xf>
    <xf numFmtId="3" fontId="7" fillId="0" borderId="0" xfId="0" applyNumberFormat="1" applyFont="1"/>
    <xf numFmtId="0" fontId="1" fillId="0" borderId="0" xfId="0" applyFont="1" applyAlignment="1">
      <alignment horizontal="center" vertical="center" wrapText="1"/>
    </xf>
    <xf numFmtId="1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E19D-C445-470E-963A-FE34E7B1E4D2}">
  <sheetPr>
    <tabColor theme="9" tint="0.59999389629810485"/>
  </sheetPr>
  <dimension ref="A1:F19"/>
  <sheetViews>
    <sheetView workbookViewId="0">
      <selection activeCell="H7" sqref="H7"/>
    </sheetView>
  </sheetViews>
  <sheetFormatPr defaultRowHeight="15.5" x14ac:dyDescent="0.35"/>
  <cols>
    <col min="2" max="4" width="6.4140625" customWidth="1"/>
    <col min="5" max="5" width="12.33203125" customWidth="1"/>
    <col min="6" max="6" width="7.58203125" customWidth="1"/>
  </cols>
  <sheetData>
    <row r="1" spans="1:6" ht="18.5" x14ac:dyDescent="0.45">
      <c r="A1" s="11" t="s">
        <v>62</v>
      </c>
    </row>
    <row r="3" spans="1:6" x14ac:dyDescent="0.35">
      <c r="A3" t="s">
        <v>142</v>
      </c>
      <c r="C3">
        <f>SUMPRODUCT(B8:D8,B9:D9)</f>
        <v>1.3200000000000003</v>
      </c>
    </row>
    <row r="5" spans="1:6" x14ac:dyDescent="0.35">
      <c r="A5" t="s">
        <v>0</v>
      </c>
    </row>
    <row r="7" spans="1:6" x14ac:dyDescent="0.35">
      <c r="B7" s="2" t="s">
        <v>2</v>
      </c>
      <c r="C7" s="2" t="s">
        <v>3</v>
      </c>
      <c r="D7" s="2" t="s">
        <v>4</v>
      </c>
    </row>
    <row r="8" spans="1:6" x14ac:dyDescent="0.35">
      <c r="A8" t="s">
        <v>5</v>
      </c>
      <c r="B8">
        <v>2.4000000000000004</v>
      </c>
      <c r="C8">
        <v>0</v>
      </c>
      <c r="D8">
        <v>2.4000000000000004</v>
      </c>
    </row>
    <row r="9" spans="1:6" x14ac:dyDescent="0.35">
      <c r="A9" t="s">
        <v>6</v>
      </c>
      <c r="B9">
        <v>0.35</v>
      </c>
      <c r="C9">
        <v>0.5</v>
      </c>
      <c r="D9">
        <v>0.2</v>
      </c>
    </row>
    <row r="11" spans="1:6" x14ac:dyDescent="0.35">
      <c r="A11" t="s">
        <v>7</v>
      </c>
    </row>
    <row r="13" spans="1:6" x14ac:dyDescent="0.35">
      <c r="B13" s="2" t="s">
        <v>2</v>
      </c>
      <c r="C13" s="2" t="s">
        <v>3</v>
      </c>
      <c r="D13" s="2" t="s">
        <v>4</v>
      </c>
      <c r="E13" s="2" t="s">
        <v>8</v>
      </c>
      <c r="F13" s="2" t="s">
        <v>9</v>
      </c>
    </row>
    <row r="14" spans="1:6" x14ac:dyDescent="0.35">
      <c r="A14" t="s">
        <v>10</v>
      </c>
      <c r="B14" s="3">
        <f>-1/4</f>
        <v>-0.25</v>
      </c>
      <c r="C14" s="5">
        <f>-3/8</f>
        <v>-0.375</v>
      </c>
      <c r="D14" s="4">
        <v>-1</v>
      </c>
      <c r="E14">
        <f>SUMPRODUCT($B$8:$D$8, B14:D14)</f>
        <v>-3.0000000000000004</v>
      </c>
      <c r="F14" s="4">
        <v>-3</v>
      </c>
    </row>
    <row r="15" spans="1:6" x14ac:dyDescent="0.35">
      <c r="B15" s="3">
        <v>0.25</v>
      </c>
      <c r="C15" s="5">
        <v>0.375</v>
      </c>
      <c r="D15" s="4">
        <v>1</v>
      </c>
      <c r="E15">
        <f t="shared" ref="E15" si="0">SUMPRODUCT($B$8:$D$8, B15:D15)</f>
        <v>3.0000000000000004</v>
      </c>
      <c r="F15" s="4">
        <v>4</v>
      </c>
    </row>
    <row r="16" spans="1:6" x14ac:dyDescent="0.35">
      <c r="A16" t="s">
        <v>11</v>
      </c>
      <c r="B16">
        <v>150</v>
      </c>
      <c r="C16">
        <v>400</v>
      </c>
      <c r="D16">
        <v>50</v>
      </c>
      <c r="E16">
        <f>SUMPRODUCT($B$8:$D$8, B16:D16)</f>
        <v>480.00000000000006</v>
      </c>
      <c r="F16">
        <v>1000</v>
      </c>
    </row>
    <row r="17" spans="1:6" x14ac:dyDescent="0.35">
      <c r="A17" t="s">
        <v>12</v>
      </c>
      <c r="C17">
        <v>10</v>
      </c>
      <c r="D17">
        <v>1</v>
      </c>
      <c r="E17">
        <f>SUMPRODUCT($B$8:$D$8, B17:D17)</f>
        <v>2.4000000000000004</v>
      </c>
      <c r="F17">
        <v>25</v>
      </c>
    </row>
    <row r="18" spans="1:6" x14ac:dyDescent="0.35">
      <c r="A18" t="s">
        <v>13</v>
      </c>
      <c r="B18" s="3">
        <f>-1/5</f>
        <v>-0.2</v>
      </c>
      <c r="C18" s="5">
        <v>7.4999999999999997E-2</v>
      </c>
      <c r="D18" s="3">
        <v>0.2</v>
      </c>
      <c r="E18">
        <f>SUMPRODUCT($B$8:$D$8, B18:D18)</f>
        <v>0</v>
      </c>
      <c r="F18">
        <v>0</v>
      </c>
    </row>
    <row r="19" spans="1:6" x14ac:dyDescent="0.35">
      <c r="A19" t="s">
        <v>14</v>
      </c>
      <c r="B19" s="3">
        <v>-0.15</v>
      </c>
      <c r="C19" s="5">
        <v>0.85</v>
      </c>
      <c r="D19" s="3">
        <v>-0.15</v>
      </c>
      <c r="E19">
        <f>SUMPRODUCT($B$8:$D$8, B19:D19)</f>
        <v>-0.72000000000000008</v>
      </c>
      <c r="F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A867-E7CD-4E2A-B79B-958F5160BFCC}">
  <sheetPr>
    <tabColor theme="9" tint="0.59999389629810485"/>
  </sheetPr>
  <dimension ref="A1:J20"/>
  <sheetViews>
    <sheetView workbookViewId="0"/>
  </sheetViews>
  <sheetFormatPr defaultRowHeight="15.5" x14ac:dyDescent="0.35"/>
  <cols>
    <col min="2" max="8" width="6.08203125" customWidth="1"/>
    <col min="9" max="9" width="7.75" customWidth="1"/>
    <col min="10" max="10" width="6.08203125" customWidth="1"/>
  </cols>
  <sheetData>
    <row r="1" spans="1:10" ht="18.5" x14ac:dyDescent="0.45">
      <c r="A1" s="11" t="s">
        <v>63</v>
      </c>
    </row>
    <row r="3" spans="1:10" x14ac:dyDescent="0.35">
      <c r="A3" t="s">
        <v>68</v>
      </c>
      <c r="C3">
        <f>SUMPRODUCT(B8:H8,B9:H9)</f>
        <v>22410</v>
      </c>
    </row>
    <row r="5" spans="1:10" x14ac:dyDescent="0.35">
      <c r="A5" t="s">
        <v>0</v>
      </c>
    </row>
    <row r="7" spans="1:10" x14ac:dyDescent="0.35">
      <c r="B7" s="2" t="s">
        <v>2</v>
      </c>
      <c r="C7" s="2" t="s">
        <v>3</v>
      </c>
      <c r="D7" s="2" t="s">
        <v>4</v>
      </c>
      <c r="E7" s="2" t="s">
        <v>64</v>
      </c>
      <c r="F7" s="2" t="s">
        <v>65</v>
      </c>
      <c r="G7" s="2" t="s">
        <v>66</v>
      </c>
      <c r="H7" s="2" t="s">
        <v>67</v>
      </c>
    </row>
    <row r="8" spans="1:10" x14ac:dyDescent="0.35">
      <c r="A8" t="s">
        <v>5</v>
      </c>
      <c r="B8">
        <v>5</v>
      </c>
      <c r="C8">
        <v>8</v>
      </c>
      <c r="D8">
        <v>3</v>
      </c>
      <c r="E8">
        <v>1</v>
      </c>
      <c r="F8">
        <v>4</v>
      </c>
      <c r="G8">
        <v>2</v>
      </c>
      <c r="H8">
        <v>3</v>
      </c>
    </row>
    <row r="9" spans="1:10" x14ac:dyDescent="0.35">
      <c r="A9" t="s">
        <v>6</v>
      </c>
      <c r="B9">
        <v>900</v>
      </c>
      <c r="C9">
        <v>850</v>
      </c>
      <c r="D9">
        <v>920</v>
      </c>
      <c r="E9">
        <v>860</v>
      </c>
      <c r="F9">
        <v>780</v>
      </c>
      <c r="G9">
        <v>910</v>
      </c>
      <c r="H9">
        <v>850</v>
      </c>
    </row>
    <row r="11" spans="1:10" x14ac:dyDescent="0.35">
      <c r="A11" t="s">
        <v>7</v>
      </c>
    </row>
    <row r="13" spans="1:10" x14ac:dyDescent="0.35">
      <c r="B13" s="2" t="s">
        <v>2</v>
      </c>
      <c r="C13" s="2" t="s">
        <v>3</v>
      </c>
      <c r="D13" s="2" t="s">
        <v>4</v>
      </c>
      <c r="E13" s="2" t="s">
        <v>64</v>
      </c>
      <c r="F13" s="2" t="s">
        <v>65</v>
      </c>
      <c r="G13" s="2" t="s">
        <v>66</v>
      </c>
      <c r="H13" s="2" t="s">
        <v>67</v>
      </c>
      <c r="I13" s="2" t="s">
        <v>70</v>
      </c>
      <c r="J13" s="2" t="s">
        <v>69</v>
      </c>
    </row>
    <row r="14" spans="1:10" x14ac:dyDescent="0.35">
      <c r="A14" t="s">
        <v>71</v>
      </c>
      <c r="C14">
        <v>1</v>
      </c>
      <c r="D14">
        <v>1</v>
      </c>
      <c r="E14">
        <v>1</v>
      </c>
      <c r="F14">
        <v>1</v>
      </c>
      <c r="G14">
        <v>1</v>
      </c>
      <c r="I14">
        <f>SUMPRODUCT($B$8:$H$8,B14:H14)</f>
        <v>18</v>
      </c>
      <c r="J14">
        <v>18</v>
      </c>
    </row>
    <row r="15" spans="1:10" x14ac:dyDescent="0.35">
      <c r="A15" t="s">
        <v>72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ref="I15:I20" si="0">SUMPRODUCT($B$8:$H$8,B15:H15)</f>
        <v>13</v>
      </c>
      <c r="J15">
        <v>13</v>
      </c>
    </row>
    <row r="16" spans="1:10" x14ac:dyDescent="0.35">
      <c r="A16" t="s">
        <v>73</v>
      </c>
      <c r="B16">
        <v>1</v>
      </c>
      <c r="E16">
        <v>1</v>
      </c>
      <c r="F16">
        <v>1</v>
      </c>
      <c r="G16">
        <v>1</v>
      </c>
      <c r="H16">
        <v>1</v>
      </c>
      <c r="I16">
        <f t="shared" si="0"/>
        <v>15</v>
      </c>
      <c r="J16">
        <v>15</v>
      </c>
    </row>
    <row r="17" spans="1:10" x14ac:dyDescent="0.35">
      <c r="A17" t="s">
        <v>74</v>
      </c>
      <c r="B17">
        <v>1</v>
      </c>
      <c r="C17">
        <v>1</v>
      </c>
      <c r="F17">
        <v>1</v>
      </c>
      <c r="G17">
        <v>1</v>
      </c>
      <c r="H17">
        <v>1</v>
      </c>
      <c r="I17">
        <f t="shared" si="0"/>
        <v>22</v>
      </c>
      <c r="J17">
        <v>18</v>
      </c>
    </row>
    <row r="18" spans="1:10" x14ac:dyDescent="0.35">
      <c r="A18" t="s">
        <v>75</v>
      </c>
      <c r="B18">
        <v>1</v>
      </c>
      <c r="C18">
        <v>1</v>
      </c>
      <c r="D18">
        <v>1</v>
      </c>
      <c r="G18">
        <v>1</v>
      </c>
      <c r="H18">
        <v>1</v>
      </c>
      <c r="I18">
        <f t="shared" si="0"/>
        <v>21</v>
      </c>
      <c r="J18">
        <v>21</v>
      </c>
    </row>
    <row r="19" spans="1:10" x14ac:dyDescent="0.35">
      <c r="A19" t="s">
        <v>76</v>
      </c>
      <c r="B19">
        <v>1</v>
      </c>
      <c r="C19">
        <v>1</v>
      </c>
      <c r="D19">
        <v>1</v>
      </c>
      <c r="E19">
        <v>1</v>
      </c>
      <c r="H19">
        <v>1</v>
      </c>
      <c r="I19">
        <f t="shared" si="0"/>
        <v>20</v>
      </c>
      <c r="J19">
        <v>18</v>
      </c>
    </row>
    <row r="20" spans="1:10" x14ac:dyDescent="0.35">
      <c r="A20" t="s">
        <v>77</v>
      </c>
      <c r="B20">
        <v>1</v>
      </c>
      <c r="C20">
        <v>1</v>
      </c>
      <c r="D20">
        <v>1</v>
      </c>
      <c r="E20">
        <v>1</v>
      </c>
      <c r="F20">
        <v>1</v>
      </c>
      <c r="I20">
        <f t="shared" si="0"/>
        <v>21</v>
      </c>
      <c r="J20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3A60-8BB6-4E47-90D1-364626DC8C8F}">
  <sheetPr>
    <tabColor theme="9" tint="0.59999389629810485"/>
  </sheetPr>
  <dimension ref="A1:O49"/>
  <sheetViews>
    <sheetView tabSelected="1" workbookViewId="0">
      <selection activeCell="E3" sqref="E3"/>
    </sheetView>
  </sheetViews>
  <sheetFormatPr defaultRowHeight="15.5" x14ac:dyDescent="0.35"/>
  <cols>
    <col min="1" max="1" width="10.25" customWidth="1"/>
    <col min="2" max="2" width="33.25" bestFit="1" customWidth="1"/>
    <col min="3" max="3" width="14.1640625" customWidth="1"/>
    <col min="4" max="4" width="14.5" customWidth="1"/>
    <col min="5" max="5" width="13.9140625" customWidth="1"/>
    <col min="6" max="6" width="12" customWidth="1"/>
    <col min="7" max="9" width="10.08203125" customWidth="1"/>
    <col min="10" max="10" width="9.6640625" customWidth="1"/>
    <col min="11" max="12" width="11" customWidth="1"/>
    <col min="13" max="13" width="14" customWidth="1"/>
    <col min="14" max="14" width="13.58203125" customWidth="1"/>
  </cols>
  <sheetData>
    <row r="1" spans="1:15" ht="18.5" x14ac:dyDescent="0.45">
      <c r="B1" s="11" t="s">
        <v>143</v>
      </c>
      <c r="C1" s="11"/>
      <c r="D1" s="11"/>
    </row>
    <row r="2" spans="1:15" ht="18.5" x14ac:dyDescent="0.45">
      <c r="B2" s="11" t="s">
        <v>144</v>
      </c>
      <c r="C2" s="11"/>
      <c r="D2" s="11"/>
    </row>
    <row r="4" spans="1:15" ht="18.5" x14ac:dyDescent="0.45">
      <c r="A4" s="11" t="s">
        <v>186</v>
      </c>
    </row>
    <row r="6" spans="1:15" ht="15.5" customHeight="1" x14ac:dyDescent="0.35">
      <c r="C6" s="16" t="s">
        <v>170</v>
      </c>
      <c r="D6" s="16" t="s">
        <v>176</v>
      </c>
      <c r="E6" s="21" t="s">
        <v>188</v>
      </c>
      <c r="F6" s="16" t="s">
        <v>171</v>
      </c>
      <c r="G6" s="16"/>
      <c r="H6" s="16"/>
      <c r="I6" s="16"/>
      <c r="J6" s="16" t="s">
        <v>184</v>
      </c>
      <c r="K6" s="16" t="s">
        <v>175</v>
      </c>
      <c r="L6" s="24"/>
    </row>
    <row r="7" spans="1:15" ht="15.5" customHeight="1" x14ac:dyDescent="0.35">
      <c r="C7" s="16"/>
      <c r="D7" s="16"/>
      <c r="E7" s="21"/>
      <c r="F7" s="16"/>
      <c r="G7" s="16"/>
      <c r="H7" s="16"/>
      <c r="I7" s="16"/>
      <c r="J7" s="16"/>
      <c r="K7" s="16"/>
      <c r="L7" s="24"/>
    </row>
    <row r="8" spans="1:15" x14ac:dyDescent="0.35">
      <c r="C8" s="16"/>
      <c r="D8" s="16"/>
      <c r="E8" s="21"/>
      <c r="F8" s="17" t="s">
        <v>166</v>
      </c>
      <c r="G8" s="17" t="s">
        <v>167</v>
      </c>
      <c r="H8" s="17" t="s">
        <v>183</v>
      </c>
      <c r="I8" s="17" t="s">
        <v>168</v>
      </c>
      <c r="J8" s="16"/>
      <c r="K8" s="16"/>
      <c r="L8" s="24"/>
    </row>
    <row r="9" spans="1:15" x14ac:dyDescent="0.35">
      <c r="A9" s="1" t="s">
        <v>173</v>
      </c>
      <c r="B9" t="s">
        <v>161</v>
      </c>
      <c r="C9">
        <v>2928</v>
      </c>
      <c r="D9">
        <v>111</v>
      </c>
      <c r="E9" s="4">
        <f>C9/D9</f>
        <v>26.378378378378379</v>
      </c>
      <c r="F9">
        <v>42</v>
      </c>
      <c r="G9">
        <v>39</v>
      </c>
      <c r="H9" s="4">
        <f>AVERAGE(F9:G9)</f>
        <v>40.5</v>
      </c>
      <c r="I9">
        <v>37</v>
      </c>
      <c r="J9" s="4">
        <f>SUM(H9:I9)</f>
        <v>77.5</v>
      </c>
      <c r="K9">
        <v>31</v>
      </c>
    </row>
    <row r="10" spans="1:15" x14ac:dyDescent="0.35">
      <c r="B10" t="s">
        <v>156</v>
      </c>
      <c r="C10" s="12">
        <v>973</v>
      </c>
      <c r="D10">
        <v>33.700000000000003</v>
      </c>
      <c r="E10" s="4">
        <f>C10/D10</f>
        <v>28.872403560830858</v>
      </c>
      <c r="F10">
        <v>54</v>
      </c>
      <c r="G10">
        <v>56</v>
      </c>
      <c r="H10" s="4">
        <f t="shared" ref="H10:H30" si="0">AVERAGE(F10:G10)</f>
        <v>55</v>
      </c>
      <c r="I10">
        <v>45</v>
      </c>
      <c r="J10" s="4">
        <f t="shared" ref="J10:J30" si="1">SUM(H10:I10)</f>
        <v>100</v>
      </c>
      <c r="K10">
        <v>29</v>
      </c>
    </row>
    <row r="11" spans="1:15" x14ac:dyDescent="0.35">
      <c r="B11" t="s">
        <v>164</v>
      </c>
      <c r="C11" s="12">
        <v>4206</v>
      </c>
      <c r="D11">
        <v>226.7</v>
      </c>
      <c r="E11" s="4">
        <f>C11/D11</f>
        <v>18.553153947948832</v>
      </c>
      <c r="F11">
        <v>59</v>
      </c>
      <c r="G11">
        <v>62</v>
      </c>
      <c r="H11" s="4">
        <f t="shared" si="0"/>
        <v>60.5</v>
      </c>
      <c r="I11">
        <v>65</v>
      </c>
      <c r="J11" s="4">
        <f t="shared" si="1"/>
        <v>125.5</v>
      </c>
      <c r="K11">
        <v>36</v>
      </c>
    </row>
    <row r="12" spans="1:15" x14ac:dyDescent="0.35">
      <c r="B12" t="s">
        <v>160</v>
      </c>
      <c r="C12" s="12">
        <v>413</v>
      </c>
      <c r="D12">
        <v>19.7</v>
      </c>
      <c r="E12" s="4">
        <f>C12/D12</f>
        <v>20.964467005076141</v>
      </c>
      <c r="F12">
        <v>55</v>
      </c>
      <c r="G12">
        <v>42</v>
      </c>
      <c r="H12" s="4">
        <f t="shared" si="0"/>
        <v>48.5</v>
      </c>
      <c r="I12">
        <v>32</v>
      </c>
      <c r="J12" s="4">
        <f t="shared" si="1"/>
        <v>80.5</v>
      </c>
      <c r="K12">
        <v>26</v>
      </c>
    </row>
    <row r="13" spans="1:15" x14ac:dyDescent="0.35">
      <c r="B13" t="s">
        <v>163</v>
      </c>
      <c r="C13" s="12">
        <v>1819</v>
      </c>
      <c r="D13">
        <v>81.599999999999994</v>
      </c>
      <c r="E13" s="4">
        <f>C13/D13</f>
        <v>22.291666666666668</v>
      </c>
      <c r="F13">
        <v>51</v>
      </c>
      <c r="G13">
        <v>47</v>
      </c>
      <c r="H13" s="4">
        <f t="shared" si="0"/>
        <v>49</v>
      </c>
      <c r="I13">
        <v>35</v>
      </c>
      <c r="J13" s="4">
        <f t="shared" si="1"/>
        <v>84</v>
      </c>
      <c r="K13">
        <v>30</v>
      </c>
      <c r="O13" s="13"/>
    </row>
    <row r="14" spans="1:15" x14ac:dyDescent="0.35">
      <c r="B14" t="s">
        <v>155</v>
      </c>
      <c r="C14" s="12">
        <v>683</v>
      </c>
      <c r="D14">
        <v>32.9</v>
      </c>
      <c r="E14" s="4">
        <f>C14/D14</f>
        <v>20.759878419452889</v>
      </c>
      <c r="F14">
        <v>52</v>
      </c>
      <c r="G14">
        <v>51</v>
      </c>
      <c r="H14" s="4">
        <f t="shared" si="0"/>
        <v>51.5</v>
      </c>
      <c r="I14">
        <v>56</v>
      </c>
      <c r="J14" s="4">
        <f t="shared" si="1"/>
        <v>107.5</v>
      </c>
      <c r="K14">
        <v>31</v>
      </c>
      <c r="O14" s="2"/>
    </row>
    <row r="15" spans="1:15" x14ac:dyDescent="0.35">
      <c r="B15" t="s">
        <v>165</v>
      </c>
      <c r="C15" s="12">
        <v>3296</v>
      </c>
      <c r="D15">
        <v>163</v>
      </c>
      <c r="E15" s="4">
        <f>C15/D15</f>
        <v>20.220858895705522</v>
      </c>
      <c r="F15">
        <v>54</v>
      </c>
      <c r="G15">
        <v>55</v>
      </c>
      <c r="H15" s="4">
        <f t="shared" si="0"/>
        <v>54.5</v>
      </c>
      <c r="I15">
        <v>46</v>
      </c>
      <c r="J15" s="4">
        <f t="shared" si="1"/>
        <v>100.5</v>
      </c>
      <c r="K15">
        <v>29</v>
      </c>
      <c r="O15" s="2"/>
    </row>
    <row r="16" spans="1:15" x14ac:dyDescent="0.35">
      <c r="B16" t="s">
        <v>162</v>
      </c>
      <c r="C16" s="12">
        <v>792</v>
      </c>
      <c r="D16">
        <v>42.6</v>
      </c>
      <c r="E16" s="4">
        <f>C16/D16</f>
        <v>18.591549295774648</v>
      </c>
      <c r="F16">
        <v>53</v>
      </c>
      <c r="G16">
        <v>57</v>
      </c>
      <c r="H16" s="4">
        <f t="shared" si="0"/>
        <v>55</v>
      </c>
      <c r="I16">
        <v>52</v>
      </c>
      <c r="J16" s="4">
        <f t="shared" si="1"/>
        <v>107</v>
      </c>
      <c r="K16">
        <v>34</v>
      </c>
      <c r="O16" s="2"/>
    </row>
    <row r="17" spans="1:15" x14ac:dyDescent="0.35">
      <c r="B17" t="s">
        <v>147</v>
      </c>
      <c r="C17" s="12">
        <v>1637</v>
      </c>
      <c r="D17">
        <v>61.8</v>
      </c>
      <c r="E17" s="4">
        <f>C17/D17</f>
        <v>26.488673139158578</v>
      </c>
      <c r="F17">
        <v>55</v>
      </c>
      <c r="G17">
        <v>53</v>
      </c>
      <c r="H17" s="4">
        <f t="shared" si="0"/>
        <v>54</v>
      </c>
      <c r="I17">
        <v>46</v>
      </c>
      <c r="J17" s="4">
        <f t="shared" si="1"/>
        <v>100</v>
      </c>
      <c r="K17">
        <v>27</v>
      </c>
      <c r="O17" s="2"/>
    </row>
    <row r="18" spans="1:15" x14ac:dyDescent="0.35">
      <c r="A18" s="1" t="s">
        <v>174</v>
      </c>
      <c r="B18" t="s">
        <v>145</v>
      </c>
      <c r="C18">
        <v>1482</v>
      </c>
      <c r="D18">
        <v>25.6</v>
      </c>
      <c r="E18" s="4">
        <f t="shared" ref="E18:E30" si="2">C18/D18</f>
        <v>57.890625</v>
      </c>
      <c r="F18">
        <v>53</v>
      </c>
      <c r="G18">
        <v>49</v>
      </c>
      <c r="H18" s="4">
        <f t="shared" si="0"/>
        <v>51</v>
      </c>
      <c r="I18">
        <v>45</v>
      </c>
      <c r="J18" s="4">
        <f t="shared" si="1"/>
        <v>96</v>
      </c>
      <c r="K18">
        <v>29</v>
      </c>
    </row>
    <row r="19" spans="1:15" x14ac:dyDescent="0.35">
      <c r="B19" t="s">
        <v>146</v>
      </c>
      <c r="C19">
        <v>1640</v>
      </c>
      <c r="D19">
        <v>33.5</v>
      </c>
      <c r="E19" s="4">
        <f t="shared" si="2"/>
        <v>48.955223880597018</v>
      </c>
      <c r="F19">
        <v>52</v>
      </c>
      <c r="G19">
        <v>46</v>
      </c>
      <c r="H19" s="4">
        <f t="shared" si="0"/>
        <v>49</v>
      </c>
      <c r="I19">
        <v>47</v>
      </c>
      <c r="J19" s="4">
        <f t="shared" si="1"/>
        <v>96</v>
      </c>
      <c r="K19">
        <v>29</v>
      </c>
    </row>
    <row r="20" spans="1:15" x14ac:dyDescent="0.35">
      <c r="B20" t="s">
        <v>148</v>
      </c>
      <c r="C20">
        <v>1539</v>
      </c>
      <c r="D20">
        <v>44.5</v>
      </c>
      <c r="E20" s="4">
        <f t="shared" si="2"/>
        <v>34.584269662921351</v>
      </c>
      <c r="F20">
        <v>58</v>
      </c>
      <c r="G20">
        <v>57</v>
      </c>
      <c r="H20" s="4">
        <f t="shared" si="0"/>
        <v>57.5</v>
      </c>
      <c r="I20">
        <v>52</v>
      </c>
      <c r="J20" s="4">
        <f t="shared" si="1"/>
        <v>109.5</v>
      </c>
      <c r="K20">
        <v>33</v>
      </c>
    </row>
    <row r="21" spans="1:15" x14ac:dyDescent="0.35">
      <c r="B21" t="s">
        <v>154</v>
      </c>
      <c r="C21">
        <v>204</v>
      </c>
      <c r="D21">
        <v>7.4</v>
      </c>
      <c r="E21" s="4">
        <f t="shared" si="2"/>
        <v>27.567567567567565</v>
      </c>
      <c r="F21" s="18">
        <f>F31</f>
        <v>55</v>
      </c>
      <c r="G21" s="18">
        <f>G31</f>
        <v>49</v>
      </c>
      <c r="H21" s="25">
        <f>H31</f>
        <v>52.25</v>
      </c>
      <c r="I21" s="18">
        <f>I31</f>
        <v>47</v>
      </c>
      <c r="J21" s="18">
        <f>J31</f>
        <v>100</v>
      </c>
      <c r="K21" s="18">
        <f>K31</f>
        <v>29</v>
      </c>
      <c r="L21" s="18"/>
    </row>
    <row r="22" spans="1:15" x14ac:dyDescent="0.35">
      <c r="B22" t="s">
        <v>157</v>
      </c>
      <c r="C22">
        <v>706</v>
      </c>
      <c r="D22">
        <v>55.8</v>
      </c>
      <c r="E22" s="4">
        <f t="shared" si="2"/>
        <v>12.652329749103943</v>
      </c>
      <c r="F22">
        <v>57</v>
      </c>
      <c r="G22">
        <v>47</v>
      </c>
      <c r="H22" s="4">
        <f t="shared" si="0"/>
        <v>52</v>
      </c>
      <c r="I22">
        <v>47</v>
      </c>
      <c r="J22" s="4">
        <f t="shared" si="1"/>
        <v>99</v>
      </c>
      <c r="K22" s="18">
        <f>K31</f>
        <v>29</v>
      </c>
      <c r="L22" s="18"/>
    </row>
    <row r="23" spans="1:15" x14ac:dyDescent="0.35">
      <c r="B23" t="s">
        <v>151</v>
      </c>
      <c r="C23">
        <v>1345</v>
      </c>
      <c r="D23">
        <v>42.1</v>
      </c>
      <c r="E23" s="4">
        <f t="shared" si="2"/>
        <v>31.947743467933492</v>
      </c>
      <c r="F23">
        <v>55</v>
      </c>
      <c r="G23">
        <v>42</v>
      </c>
      <c r="H23" s="4">
        <f t="shared" si="0"/>
        <v>48.5</v>
      </c>
      <c r="I23">
        <v>46</v>
      </c>
      <c r="J23" s="4">
        <f t="shared" si="1"/>
        <v>94.5</v>
      </c>
      <c r="K23">
        <v>25</v>
      </c>
    </row>
    <row r="24" spans="1:15" x14ac:dyDescent="0.35">
      <c r="B24" t="s">
        <v>149</v>
      </c>
      <c r="C24">
        <v>1488</v>
      </c>
      <c r="D24">
        <v>35.5</v>
      </c>
      <c r="E24" s="4">
        <f t="shared" si="2"/>
        <v>41.91549295774648</v>
      </c>
      <c r="F24">
        <v>57</v>
      </c>
      <c r="G24">
        <v>52</v>
      </c>
      <c r="H24" s="4">
        <f t="shared" si="0"/>
        <v>54.5</v>
      </c>
      <c r="I24">
        <v>52</v>
      </c>
      <c r="J24" s="4">
        <f t="shared" si="1"/>
        <v>106.5</v>
      </c>
      <c r="K24">
        <v>27</v>
      </c>
    </row>
    <row r="25" spans="1:15" x14ac:dyDescent="0.35">
      <c r="B25" t="s">
        <v>169</v>
      </c>
      <c r="C25">
        <v>632</v>
      </c>
      <c r="D25">
        <v>27.9</v>
      </c>
      <c r="E25" s="4">
        <f t="shared" si="2"/>
        <v>22.652329749103945</v>
      </c>
      <c r="F25" s="18">
        <f>F31</f>
        <v>55</v>
      </c>
      <c r="G25" s="18">
        <f>G31</f>
        <v>49</v>
      </c>
      <c r="H25" s="25">
        <f>H31</f>
        <v>52.25</v>
      </c>
      <c r="I25" s="18">
        <f>I31</f>
        <v>47</v>
      </c>
      <c r="J25" s="18">
        <f>J31</f>
        <v>100</v>
      </c>
      <c r="K25">
        <v>25</v>
      </c>
    </row>
    <row r="26" spans="1:15" x14ac:dyDescent="0.35">
      <c r="B26" t="s">
        <v>150</v>
      </c>
      <c r="C26">
        <v>1143</v>
      </c>
      <c r="D26">
        <v>53.6</v>
      </c>
      <c r="E26" s="4">
        <f t="shared" si="2"/>
        <v>21.32462686567164</v>
      </c>
      <c r="F26">
        <v>57</v>
      </c>
      <c r="G26">
        <v>54</v>
      </c>
      <c r="H26" s="4">
        <f t="shared" si="0"/>
        <v>55.5</v>
      </c>
      <c r="I26">
        <v>52</v>
      </c>
      <c r="J26" s="4">
        <f t="shared" si="1"/>
        <v>107.5</v>
      </c>
      <c r="K26">
        <v>27</v>
      </c>
    </row>
    <row r="27" spans="1:15" x14ac:dyDescent="0.35">
      <c r="B27" t="s">
        <v>152</v>
      </c>
      <c r="C27">
        <v>1609</v>
      </c>
      <c r="D27">
        <v>47.3</v>
      </c>
      <c r="E27" s="4">
        <f t="shared" si="2"/>
        <v>34.016913319238903</v>
      </c>
      <c r="F27">
        <v>57</v>
      </c>
      <c r="G27">
        <v>48</v>
      </c>
      <c r="H27" s="4">
        <f t="shared" si="0"/>
        <v>52.5</v>
      </c>
      <c r="I27">
        <v>43</v>
      </c>
      <c r="J27" s="4">
        <f t="shared" si="1"/>
        <v>95.5</v>
      </c>
      <c r="K27">
        <v>30</v>
      </c>
    </row>
    <row r="28" spans="1:15" x14ac:dyDescent="0.35">
      <c r="B28" t="s">
        <v>153</v>
      </c>
      <c r="C28">
        <v>609</v>
      </c>
      <c r="D28">
        <v>23.5</v>
      </c>
      <c r="E28" s="4">
        <f t="shared" si="2"/>
        <v>25.914893617021278</v>
      </c>
      <c r="F28">
        <v>56</v>
      </c>
      <c r="G28">
        <v>48</v>
      </c>
      <c r="H28" s="4">
        <f t="shared" si="0"/>
        <v>52</v>
      </c>
      <c r="I28">
        <v>52</v>
      </c>
      <c r="J28" s="4">
        <f t="shared" si="1"/>
        <v>104</v>
      </c>
      <c r="K28">
        <v>28</v>
      </c>
    </row>
    <row r="29" spans="1:15" x14ac:dyDescent="0.35">
      <c r="B29" t="s">
        <v>158</v>
      </c>
      <c r="C29">
        <v>2459</v>
      </c>
      <c r="D29">
        <v>70.7</v>
      </c>
      <c r="E29" s="4">
        <f t="shared" si="2"/>
        <v>34.780763790664778</v>
      </c>
      <c r="F29">
        <v>58</v>
      </c>
      <c r="G29">
        <v>48</v>
      </c>
      <c r="H29" s="4">
        <f t="shared" si="0"/>
        <v>53</v>
      </c>
      <c r="I29">
        <v>52</v>
      </c>
      <c r="J29" s="4">
        <f t="shared" si="1"/>
        <v>105</v>
      </c>
      <c r="K29">
        <v>30</v>
      </c>
    </row>
    <row r="30" spans="1:15" x14ac:dyDescent="0.35">
      <c r="B30" t="s">
        <v>159</v>
      </c>
      <c r="C30">
        <v>745</v>
      </c>
      <c r="D30">
        <v>16.600000000000001</v>
      </c>
      <c r="E30" s="4">
        <f t="shared" si="2"/>
        <v>44.879518072289152</v>
      </c>
      <c r="F30">
        <v>41</v>
      </c>
      <c r="G30">
        <v>49</v>
      </c>
      <c r="H30" s="4">
        <f t="shared" si="0"/>
        <v>45</v>
      </c>
      <c r="I30">
        <v>55</v>
      </c>
      <c r="J30" s="4">
        <f t="shared" si="1"/>
        <v>100</v>
      </c>
      <c r="K30" s="18">
        <f>K31</f>
        <v>29</v>
      </c>
      <c r="L30" s="18"/>
    </row>
    <row r="31" spans="1:15" x14ac:dyDescent="0.35">
      <c r="F31">
        <f>MEDIAN(F9:F20,F22:F24,F26:F30)</f>
        <v>55</v>
      </c>
      <c r="G31">
        <f t="shared" ref="G31:I31" si="3">MEDIAN(G9:G20,G22:G24,G26:G30)</f>
        <v>49</v>
      </c>
      <c r="H31" s="4">
        <f>MEDIAN(H9:H20,H22:H24,H26:H30)</f>
        <v>52.25</v>
      </c>
      <c r="I31">
        <f t="shared" si="3"/>
        <v>47</v>
      </c>
      <c r="J31">
        <f>MEDIAN(J9:J20,J22:J24,J26:J30)</f>
        <v>100</v>
      </c>
      <c r="K31">
        <f>MEDIAN(K9:K20,K23:K29)</f>
        <v>29</v>
      </c>
      <c r="L31" s="20" t="s">
        <v>177</v>
      </c>
      <c r="O31" s="2"/>
    </row>
    <row r="32" spans="1:15" x14ac:dyDescent="0.35">
      <c r="I32" s="20"/>
      <c r="J32" s="2"/>
    </row>
    <row r="33" spans="1:11" ht="18.5" x14ac:dyDescent="0.45">
      <c r="A33" s="11" t="s">
        <v>185</v>
      </c>
      <c r="I33" s="20"/>
      <c r="J33" s="2"/>
    </row>
    <row r="34" spans="1:11" x14ac:dyDescent="0.35">
      <c r="J34" s="2"/>
    </row>
    <row r="35" spans="1:11" x14ac:dyDescent="0.35">
      <c r="B35" t="s">
        <v>180</v>
      </c>
      <c r="C35" s="22">
        <v>14761</v>
      </c>
      <c r="F35" s="20"/>
      <c r="G35" s="20"/>
      <c r="H35" s="20"/>
      <c r="J35" s="2"/>
    </row>
    <row r="36" spans="1:11" x14ac:dyDescent="0.35">
      <c r="E36" s="22"/>
      <c r="F36" s="20"/>
      <c r="G36" s="20"/>
      <c r="H36" s="20"/>
      <c r="J36" s="2"/>
    </row>
    <row r="37" spans="1:11" x14ac:dyDescent="0.35">
      <c r="C37" s="16" t="s">
        <v>172</v>
      </c>
      <c r="D37" s="21" t="s">
        <v>178</v>
      </c>
      <c r="E37" s="16" t="s">
        <v>179</v>
      </c>
      <c r="F37" s="16" t="s">
        <v>181</v>
      </c>
      <c r="H37" s="20"/>
      <c r="I37" s="20"/>
      <c r="K37" s="2"/>
    </row>
    <row r="38" spans="1:11" ht="15.5" customHeight="1" x14ac:dyDescent="0.35">
      <c r="C38" s="16"/>
      <c r="D38" s="21"/>
      <c r="E38" s="16"/>
      <c r="F38" s="16"/>
    </row>
    <row r="39" spans="1:11" x14ac:dyDescent="0.35">
      <c r="C39" s="16"/>
      <c r="D39" s="21"/>
      <c r="E39" s="16"/>
      <c r="F39" s="16"/>
      <c r="K39" s="2"/>
    </row>
    <row r="40" spans="1:11" x14ac:dyDescent="0.35">
      <c r="A40" s="1" t="s">
        <v>173</v>
      </c>
      <c r="B40" t="s">
        <v>161</v>
      </c>
      <c r="C40" s="15">
        <v>16755</v>
      </c>
      <c r="D40" s="12">
        <f>C9*C40</f>
        <v>49058640</v>
      </c>
      <c r="E40" s="12">
        <f>C9*$C$35</f>
        <v>43220208</v>
      </c>
      <c r="F40" s="23">
        <f>D40-E40</f>
        <v>5838432</v>
      </c>
      <c r="H40" s="19"/>
      <c r="K40" s="2"/>
    </row>
    <row r="41" spans="1:11" x14ac:dyDescent="0.35">
      <c r="B41" t="s">
        <v>156</v>
      </c>
      <c r="C41" s="14">
        <v>19602</v>
      </c>
      <c r="D41" s="12">
        <f>C10*C41</f>
        <v>19072746</v>
      </c>
      <c r="E41" s="12">
        <f>C10*$C$35</f>
        <v>14362453</v>
      </c>
      <c r="F41" s="23">
        <f t="shared" ref="F41:F48" si="4">D41-E41</f>
        <v>4710293</v>
      </c>
      <c r="K41" s="2"/>
    </row>
    <row r="42" spans="1:11" x14ac:dyDescent="0.35">
      <c r="B42" t="s">
        <v>164</v>
      </c>
      <c r="C42" s="14">
        <v>30336</v>
      </c>
      <c r="D42" s="12">
        <f>C11*C42</f>
        <v>127593216</v>
      </c>
      <c r="E42" s="12">
        <f>C11*$C$35</f>
        <v>62084766</v>
      </c>
      <c r="F42" s="23">
        <f t="shared" si="4"/>
        <v>65508450</v>
      </c>
    </row>
    <row r="43" spans="1:11" x14ac:dyDescent="0.35">
      <c r="B43" t="s">
        <v>160</v>
      </c>
      <c r="C43" s="14">
        <v>19788</v>
      </c>
      <c r="D43" s="12">
        <f>C12*C43</f>
        <v>8172444</v>
      </c>
      <c r="E43" s="12">
        <f>C12*$C$35</f>
        <v>6096293</v>
      </c>
      <c r="F43" s="23">
        <f t="shared" si="4"/>
        <v>2076151</v>
      </c>
    </row>
    <row r="44" spans="1:11" x14ac:dyDescent="0.35">
      <c r="B44" t="s">
        <v>163</v>
      </c>
      <c r="C44" s="14">
        <v>17303</v>
      </c>
      <c r="D44" s="12">
        <f>C13*C44</f>
        <v>31474157</v>
      </c>
      <c r="E44" s="12">
        <f>C13*$C$35</f>
        <v>26850259</v>
      </c>
      <c r="F44" s="23">
        <f t="shared" si="4"/>
        <v>4623898</v>
      </c>
    </row>
    <row r="45" spans="1:11" x14ac:dyDescent="0.35">
      <c r="B45" t="s">
        <v>155</v>
      </c>
      <c r="C45" s="14">
        <v>19182</v>
      </c>
      <c r="D45" s="12">
        <f>C14*C45</f>
        <v>13101306</v>
      </c>
      <c r="E45" s="12">
        <f>C14*$C$35</f>
        <v>10081763</v>
      </c>
      <c r="F45" s="23">
        <f t="shared" si="4"/>
        <v>3019543</v>
      </c>
    </row>
    <row r="46" spans="1:11" x14ac:dyDescent="0.35">
      <c r="B46" t="s">
        <v>165</v>
      </c>
      <c r="C46" s="14">
        <v>15834</v>
      </c>
      <c r="D46" s="12">
        <f>C15*C46</f>
        <v>52188864</v>
      </c>
      <c r="E46" s="12">
        <f>C15*$C$35</f>
        <v>48652256</v>
      </c>
      <c r="F46" s="23">
        <f t="shared" si="4"/>
        <v>3536608</v>
      </c>
    </row>
    <row r="47" spans="1:11" x14ac:dyDescent="0.35">
      <c r="B47" t="s">
        <v>162</v>
      </c>
      <c r="C47" s="14">
        <v>27162</v>
      </c>
      <c r="D47" s="12">
        <f>C16*C47</f>
        <v>21512304</v>
      </c>
      <c r="E47" s="12">
        <f>C16*$C$35</f>
        <v>11690712</v>
      </c>
      <c r="F47" s="23">
        <f t="shared" si="4"/>
        <v>9821592</v>
      </c>
    </row>
    <row r="48" spans="1:11" x14ac:dyDescent="0.35">
      <c r="B48" t="s">
        <v>147</v>
      </c>
      <c r="C48" s="14">
        <v>19356</v>
      </c>
      <c r="D48" s="12">
        <f>C17*C48</f>
        <v>31685772</v>
      </c>
      <c r="E48" s="12">
        <f>C17*$C$35</f>
        <v>24163757</v>
      </c>
      <c r="F48" s="23">
        <f t="shared" si="4"/>
        <v>7522015</v>
      </c>
    </row>
    <row r="49" spans="5:7" x14ac:dyDescent="0.35">
      <c r="E49" s="1" t="s">
        <v>182</v>
      </c>
      <c r="F49" s="12">
        <f>SUM(F40:F48)</f>
        <v>106656982</v>
      </c>
      <c r="G49" s="1" t="s">
        <v>187</v>
      </c>
    </row>
  </sheetData>
  <sortState xmlns:xlrd2="http://schemas.microsoft.com/office/spreadsheetml/2017/richdata2" ref="B31:J41">
    <sortCondition ref="B31:B41"/>
  </sortState>
  <mergeCells count="10">
    <mergeCell ref="D37:D39"/>
    <mergeCell ref="E37:E39"/>
    <mergeCell ref="F37:F39"/>
    <mergeCell ref="E6:E8"/>
    <mergeCell ref="F6:I7"/>
    <mergeCell ref="C6:C8"/>
    <mergeCell ref="D6:D8"/>
    <mergeCell ref="K6:K8"/>
    <mergeCell ref="J6:J8"/>
    <mergeCell ref="C37:C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F9B0-65AC-42D6-865C-698C26A6F652}">
  <sheetPr>
    <tabColor theme="6" tint="0.59999389629810485"/>
  </sheetPr>
  <dimension ref="A1:G33"/>
  <sheetViews>
    <sheetView showGridLines="0" workbookViewId="0"/>
  </sheetViews>
  <sheetFormatPr defaultRowHeight="15.5" x14ac:dyDescent="0.35"/>
  <cols>
    <col min="1" max="1" width="2.08203125" customWidth="1"/>
    <col min="2" max="2" width="5.75" bestFit="1" customWidth="1"/>
    <col min="3" max="3" width="19.4140625" bestFit="1" customWidth="1"/>
    <col min="4" max="4" width="12.5" bestFit="1" customWidth="1"/>
    <col min="5" max="5" width="12.6640625" bestFit="1" customWidth="1"/>
    <col min="6" max="6" width="10.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16</v>
      </c>
    </row>
    <row r="3" spans="1:5" x14ac:dyDescent="0.35">
      <c r="A3" s="1" t="s">
        <v>120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19</v>
      </c>
    </row>
    <row r="7" spans="1:5" x14ac:dyDescent="0.35">
      <c r="A7" s="1"/>
      <c r="B7" t="s">
        <v>121</v>
      </c>
    </row>
    <row r="8" spans="1:5" x14ac:dyDescent="0.35">
      <c r="A8" s="1"/>
      <c r="B8" t="s">
        <v>20</v>
      </c>
    </row>
    <row r="9" spans="1:5" x14ac:dyDescent="0.35">
      <c r="A9" s="1" t="s">
        <v>21</v>
      </c>
    </row>
    <row r="10" spans="1:5" x14ac:dyDescent="0.35">
      <c r="B10" t="s">
        <v>22</v>
      </c>
    </row>
    <row r="11" spans="1:5" x14ac:dyDescent="0.35">
      <c r="B11" t="s">
        <v>82</v>
      </c>
    </row>
    <row r="14" spans="1:5" ht="16" thickBot="1" x14ac:dyDescent="0.4">
      <c r="A14" t="s">
        <v>23</v>
      </c>
    </row>
    <row r="15" spans="1:5" ht="16" thickBot="1" x14ac:dyDescent="0.4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6" thickBot="1" x14ac:dyDescent="0.4">
      <c r="B16" s="6" t="s">
        <v>35</v>
      </c>
      <c r="C16" s="6" t="s">
        <v>1</v>
      </c>
      <c r="D16" s="6">
        <v>0</v>
      </c>
      <c r="E16" s="6">
        <v>1.3200000000000003</v>
      </c>
    </row>
    <row r="19" spans="1:7" ht="16" thickBot="1" x14ac:dyDescent="0.4">
      <c r="A19" t="s">
        <v>28</v>
      </c>
    </row>
    <row r="20" spans="1:7" ht="16" thickBot="1" x14ac:dyDescent="0.4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35">
      <c r="B21" s="8" t="s">
        <v>36</v>
      </c>
      <c r="C21" s="8" t="s">
        <v>37</v>
      </c>
      <c r="D21" s="8">
        <v>0</v>
      </c>
      <c r="E21" s="8">
        <v>2.4000000000000004</v>
      </c>
      <c r="F21" s="8" t="s">
        <v>38</v>
      </c>
    </row>
    <row r="22" spans="1:7" x14ac:dyDescent="0.35">
      <c r="B22" s="8" t="s">
        <v>39</v>
      </c>
      <c r="C22" s="8" t="s">
        <v>40</v>
      </c>
      <c r="D22" s="8">
        <v>0</v>
      </c>
      <c r="E22" s="8">
        <v>0</v>
      </c>
      <c r="F22" s="8" t="s">
        <v>38</v>
      </c>
    </row>
    <row r="23" spans="1:7" ht="16" thickBot="1" x14ac:dyDescent="0.4">
      <c r="B23" s="6" t="s">
        <v>41</v>
      </c>
      <c r="C23" s="6" t="s">
        <v>42</v>
      </c>
      <c r="D23" s="6">
        <v>0</v>
      </c>
      <c r="E23" s="6">
        <v>2.4000000000000004</v>
      </c>
      <c r="F23" s="6" t="s">
        <v>38</v>
      </c>
    </row>
    <row r="26" spans="1:7" ht="16" thickBot="1" x14ac:dyDescent="0.4">
      <c r="A26" t="s">
        <v>30</v>
      </c>
    </row>
    <row r="27" spans="1:7" ht="16" thickBot="1" x14ac:dyDescent="0.4">
      <c r="B27" s="7" t="s">
        <v>24</v>
      </c>
      <c r="C27" s="7" t="s">
        <v>25</v>
      </c>
      <c r="D27" s="7" t="s">
        <v>31</v>
      </c>
      <c r="E27" s="7" t="s">
        <v>32</v>
      </c>
      <c r="F27" s="7" t="s">
        <v>33</v>
      </c>
      <c r="G27" s="7" t="s">
        <v>34</v>
      </c>
    </row>
    <row r="28" spans="1:7" x14ac:dyDescent="0.35">
      <c r="B28" s="8" t="s">
        <v>43</v>
      </c>
      <c r="C28" s="8" t="s">
        <v>44</v>
      </c>
      <c r="D28" s="8">
        <v>-3.0000000000000004</v>
      </c>
      <c r="E28" s="8" t="s">
        <v>45</v>
      </c>
      <c r="F28" s="8" t="s">
        <v>46</v>
      </c>
      <c r="G28" s="8">
        <v>0</v>
      </c>
    </row>
    <row r="29" spans="1:7" x14ac:dyDescent="0.35">
      <c r="B29" s="8" t="s">
        <v>47</v>
      </c>
      <c r="C29" s="8" t="s">
        <v>8</v>
      </c>
      <c r="D29" s="8">
        <v>3.0000000000000004</v>
      </c>
      <c r="E29" s="8" t="s">
        <v>48</v>
      </c>
      <c r="F29" s="8" t="s">
        <v>49</v>
      </c>
      <c r="G29" s="8">
        <v>0.99999999999999956</v>
      </c>
    </row>
    <row r="30" spans="1:7" x14ac:dyDescent="0.35">
      <c r="B30" s="8" t="s">
        <v>50</v>
      </c>
      <c r="C30" s="8" t="s">
        <v>57</v>
      </c>
      <c r="D30" s="8">
        <v>480.00000000000006</v>
      </c>
      <c r="E30" s="8" t="s">
        <v>52</v>
      </c>
      <c r="F30" s="8" t="s">
        <v>49</v>
      </c>
      <c r="G30" s="8">
        <v>520</v>
      </c>
    </row>
    <row r="31" spans="1:7" x14ac:dyDescent="0.35">
      <c r="B31" s="8" t="s">
        <v>53</v>
      </c>
      <c r="C31" s="8" t="s">
        <v>60</v>
      </c>
      <c r="D31" s="8">
        <v>2.4000000000000004</v>
      </c>
      <c r="E31" s="8" t="s">
        <v>55</v>
      </c>
      <c r="F31" s="8" t="s">
        <v>49</v>
      </c>
      <c r="G31" s="8">
        <v>22.6</v>
      </c>
    </row>
    <row r="32" spans="1:7" x14ac:dyDescent="0.35">
      <c r="B32" s="8" t="s">
        <v>56</v>
      </c>
      <c r="C32" s="8" t="s">
        <v>51</v>
      </c>
      <c r="D32" s="8">
        <v>0</v>
      </c>
      <c r="E32" s="8" t="s">
        <v>58</v>
      </c>
      <c r="F32" s="8" t="s">
        <v>46</v>
      </c>
      <c r="G32" s="8">
        <v>0</v>
      </c>
    </row>
    <row r="33" spans="2:7" ht="16" thickBot="1" x14ac:dyDescent="0.4">
      <c r="B33" s="6" t="s">
        <v>59</v>
      </c>
      <c r="C33" s="6" t="s">
        <v>54</v>
      </c>
      <c r="D33" s="6">
        <v>-0.72000000000000008</v>
      </c>
      <c r="E33" s="6" t="s">
        <v>61</v>
      </c>
      <c r="F33" s="6" t="s">
        <v>49</v>
      </c>
      <c r="G33" s="6">
        <v>0.72000000000000008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D70E-CA22-4686-99BD-A8BA266502AE}">
  <sheetPr>
    <tabColor theme="6" tint="0.59999389629810485"/>
  </sheetPr>
  <dimension ref="A1:H21"/>
  <sheetViews>
    <sheetView showGridLines="0" workbookViewId="0"/>
  </sheetViews>
  <sheetFormatPr defaultRowHeight="15.5" x14ac:dyDescent="0.35"/>
  <cols>
    <col min="1" max="1" width="2.08203125" customWidth="1"/>
    <col min="2" max="2" width="5.75" bestFit="1" customWidth="1"/>
    <col min="3" max="3" width="19.4140625" bestFit="1" customWidth="1"/>
    <col min="4" max="4" width="5.5" bestFit="1" customWidth="1"/>
    <col min="5" max="5" width="8" bestFit="1" customWidth="1"/>
    <col min="6" max="6" width="9.83203125" bestFit="1" customWidth="1"/>
    <col min="7" max="8" width="11.75" bestFit="1" customWidth="1"/>
  </cols>
  <sheetData>
    <row r="1" spans="1:8" x14ac:dyDescent="0.35">
      <c r="A1" s="1" t="s">
        <v>122</v>
      </c>
    </row>
    <row r="2" spans="1:8" x14ac:dyDescent="0.35">
      <c r="A2" s="1" t="s">
        <v>16</v>
      </c>
    </row>
    <row r="3" spans="1:8" x14ac:dyDescent="0.35">
      <c r="A3" s="1" t="s">
        <v>120</v>
      </c>
    </row>
    <row r="6" spans="1:8" ht="16" thickBot="1" x14ac:dyDescent="0.4">
      <c r="A6" t="s">
        <v>28</v>
      </c>
    </row>
    <row r="7" spans="1:8" x14ac:dyDescent="0.35">
      <c r="B7" s="9"/>
      <c r="C7" s="9"/>
      <c r="D7" s="9" t="s">
        <v>123</v>
      </c>
      <c r="E7" s="9" t="s">
        <v>125</v>
      </c>
      <c r="F7" s="9" t="s">
        <v>127</v>
      </c>
      <c r="G7" s="9" t="s">
        <v>129</v>
      </c>
      <c r="H7" s="9" t="s">
        <v>129</v>
      </c>
    </row>
    <row r="8" spans="1:8" ht="16" thickBot="1" x14ac:dyDescent="0.4">
      <c r="B8" s="10" t="s">
        <v>24</v>
      </c>
      <c r="C8" s="10" t="s">
        <v>25</v>
      </c>
      <c r="D8" s="10" t="s">
        <v>124</v>
      </c>
      <c r="E8" s="10" t="s">
        <v>126</v>
      </c>
      <c r="F8" s="10" t="s">
        <v>128</v>
      </c>
      <c r="G8" s="10" t="s">
        <v>130</v>
      </c>
      <c r="H8" s="10" t="s">
        <v>131</v>
      </c>
    </row>
    <row r="9" spans="1:8" x14ac:dyDescent="0.35">
      <c r="B9" s="8" t="s">
        <v>36</v>
      </c>
      <c r="C9" s="8" t="s">
        <v>37</v>
      </c>
      <c r="D9" s="8">
        <v>2.4000000000000004</v>
      </c>
      <c r="E9" s="8">
        <v>0</v>
      </c>
      <c r="F9" s="8">
        <v>0.35</v>
      </c>
      <c r="G9" s="8">
        <v>1E+30</v>
      </c>
      <c r="H9" s="8">
        <v>0.29999999999999993</v>
      </c>
    </row>
    <row r="10" spans="1:8" x14ac:dyDescent="0.35">
      <c r="B10" s="8" t="s">
        <v>39</v>
      </c>
      <c r="C10" s="8" t="s">
        <v>40</v>
      </c>
      <c r="D10" s="8">
        <v>0</v>
      </c>
      <c r="E10" s="8">
        <v>0.42499999999999993</v>
      </c>
      <c r="F10" s="8">
        <v>0.5</v>
      </c>
      <c r="G10" s="8">
        <v>1E+30</v>
      </c>
      <c r="H10" s="8">
        <v>0.42499999999999993</v>
      </c>
    </row>
    <row r="11" spans="1:8" ht="16" thickBot="1" x14ac:dyDescent="0.4">
      <c r="B11" s="6" t="s">
        <v>41</v>
      </c>
      <c r="C11" s="6" t="s">
        <v>42</v>
      </c>
      <c r="D11" s="6">
        <v>2.4000000000000004</v>
      </c>
      <c r="E11" s="6">
        <v>0</v>
      </c>
      <c r="F11" s="6">
        <v>0.20000000000000007</v>
      </c>
      <c r="G11" s="6">
        <v>1.1333333333333331</v>
      </c>
      <c r="H11" s="6">
        <v>0.55000000000000004</v>
      </c>
    </row>
    <row r="13" spans="1:8" ht="16" thickBot="1" x14ac:dyDescent="0.4">
      <c r="A13" t="s">
        <v>30</v>
      </c>
    </row>
    <row r="14" spans="1:8" x14ac:dyDescent="0.35">
      <c r="B14" s="9"/>
      <c r="C14" s="9"/>
      <c r="D14" s="9" t="s">
        <v>123</v>
      </c>
      <c r="E14" s="9" t="s">
        <v>132</v>
      </c>
      <c r="F14" s="9" t="s">
        <v>134</v>
      </c>
      <c r="G14" s="9" t="s">
        <v>129</v>
      </c>
      <c r="H14" s="9" t="s">
        <v>129</v>
      </c>
    </row>
    <row r="15" spans="1:8" ht="16" thickBot="1" x14ac:dyDescent="0.4">
      <c r="B15" s="10" t="s">
        <v>24</v>
      </c>
      <c r="C15" s="10" t="s">
        <v>25</v>
      </c>
      <c r="D15" s="10" t="s">
        <v>124</v>
      </c>
      <c r="E15" s="10" t="s">
        <v>133</v>
      </c>
      <c r="F15" s="10" t="s">
        <v>135</v>
      </c>
      <c r="G15" s="10" t="s">
        <v>130</v>
      </c>
      <c r="H15" s="10" t="s">
        <v>131</v>
      </c>
    </row>
    <row r="16" spans="1:8" x14ac:dyDescent="0.35">
      <c r="B16" s="8" t="s">
        <v>43</v>
      </c>
      <c r="C16" s="8" t="s">
        <v>44</v>
      </c>
      <c r="D16" s="8">
        <v>-3.0000000000000004</v>
      </c>
      <c r="E16" s="8">
        <v>-0.44000000000000006</v>
      </c>
      <c r="F16" s="8">
        <v>-3</v>
      </c>
      <c r="G16" s="8">
        <v>3.0000000000000004</v>
      </c>
      <c r="H16" s="8">
        <v>0.99999999999999956</v>
      </c>
    </row>
    <row r="17" spans="2:8" x14ac:dyDescent="0.35">
      <c r="B17" s="8" t="s">
        <v>47</v>
      </c>
      <c r="C17" s="8" t="s">
        <v>8</v>
      </c>
      <c r="D17" s="8">
        <v>3.0000000000000004</v>
      </c>
      <c r="E17" s="8">
        <v>0</v>
      </c>
      <c r="F17" s="8">
        <v>4</v>
      </c>
      <c r="G17" s="8">
        <v>1E+30</v>
      </c>
      <c r="H17" s="8">
        <v>0.99999999999999956</v>
      </c>
    </row>
    <row r="18" spans="2:8" x14ac:dyDescent="0.35">
      <c r="B18" s="8" t="s">
        <v>50</v>
      </c>
      <c r="C18" s="8" t="s">
        <v>57</v>
      </c>
      <c r="D18" s="8">
        <v>480.00000000000006</v>
      </c>
      <c r="E18" s="8">
        <v>0</v>
      </c>
      <c r="F18" s="8">
        <v>1000</v>
      </c>
      <c r="G18" s="8">
        <v>1E+30</v>
      </c>
      <c r="H18" s="8">
        <v>520</v>
      </c>
    </row>
    <row r="19" spans="2:8" x14ac:dyDescent="0.35">
      <c r="B19" s="8" t="s">
        <v>53</v>
      </c>
      <c r="C19" s="8" t="s">
        <v>60</v>
      </c>
      <c r="D19" s="8">
        <v>2.4000000000000004</v>
      </c>
      <c r="E19" s="8">
        <v>0</v>
      </c>
      <c r="F19" s="8">
        <v>25</v>
      </c>
      <c r="G19" s="8">
        <v>1E+30</v>
      </c>
      <c r="H19" s="8">
        <v>22.6</v>
      </c>
    </row>
    <row r="20" spans="2:8" x14ac:dyDescent="0.35">
      <c r="B20" s="8" t="s">
        <v>56</v>
      </c>
      <c r="C20" s="8" t="s">
        <v>51</v>
      </c>
      <c r="D20" s="8">
        <v>0</v>
      </c>
      <c r="E20" s="8">
        <v>-1.1999999999999997</v>
      </c>
      <c r="F20" s="8">
        <v>0</v>
      </c>
      <c r="G20" s="8">
        <v>0.60000000000000009</v>
      </c>
      <c r="H20" s="8">
        <v>0.94545454545454544</v>
      </c>
    </row>
    <row r="21" spans="2:8" ht="16" thickBot="1" x14ac:dyDescent="0.4">
      <c r="B21" s="6" t="s">
        <v>59</v>
      </c>
      <c r="C21" s="6" t="s">
        <v>54</v>
      </c>
      <c r="D21" s="6">
        <v>-0.72000000000000008</v>
      </c>
      <c r="E21" s="6">
        <v>0</v>
      </c>
      <c r="F21" s="6">
        <v>0</v>
      </c>
      <c r="G21" s="6">
        <v>1E+30</v>
      </c>
      <c r="H21" s="6">
        <v>0.7200000000000002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AE38-3AEC-465C-BA5D-4B83214DE6CE}">
  <sheetPr>
    <tabColor theme="6" tint="0.59999389629810485"/>
  </sheetPr>
  <dimension ref="A1:J15"/>
  <sheetViews>
    <sheetView showGridLines="0" workbookViewId="0"/>
  </sheetViews>
  <sheetFormatPr defaultRowHeight="15.5" x14ac:dyDescent="0.35"/>
  <cols>
    <col min="1" max="1" width="2.08203125" customWidth="1"/>
    <col min="2" max="2" width="5" bestFit="1" customWidth="1"/>
    <col min="3" max="3" width="11.4140625" bestFit="1" customWidth="1"/>
    <col min="4" max="4" width="5.5" bestFit="1" customWidth="1"/>
    <col min="5" max="5" width="2.08203125" customWidth="1"/>
    <col min="6" max="6" width="5.9140625" bestFit="1" customWidth="1"/>
    <col min="7" max="7" width="8.58203125" bestFit="1" customWidth="1"/>
    <col min="8" max="8" width="2.08203125" customWidth="1"/>
    <col min="9" max="10" width="11.75" bestFit="1" customWidth="1"/>
  </cols>
  <sheetData>
    <row r="1" spans="1:10" x14ac:dyDescent="0.35">
      <c r="A1" s="1" t="s">
        <v>136</v>
      </c>
    </row>
    <row r="2" spans="1:10" x14ac:dyDescent="0.35">
      <c r="A2" s="1" t="s">
        <v>16</v>
      </c>
    </row>
    <row r="3" spans="1:10" x14ac:dyDescent="0.35">
      <c r="A3" s="1" t="s">
        <v>120</v>
      </c>
    </row>
    <row r="5" spans="1:10" ht="16" thickBot="1" x14ac:dyDescent="0.4"/>
    <row r="6" spans="1:10" x14ac:dyDescent="0.35">
      <c r="B6" s="9"/>
      <c r="C6" s="9" t="s">
        <v>127</v>
      </c>
      <c r="D6" s="9"/>
    </row>
    <row r="7" spans="1:10" ht="16" thickBot="1" x14ac:dyDescent="0.4">
      <c r="B7" s="10" t="s">
        <v>24</v>
      </c>
      <c r="C7" s="10" t="s">
        <v>25</v>
      </c>
      <c r="D7" s="10" t="s">
        <v>124</v>
      </c>
    </row>
    <row r="8" spans="1:10" ht="16" thickBot="1" x14ac:dyDescent="0.4">
      <c r="B8" s="6" t="s">
        <v>35</v>
      </c>
      <c r="C8" s="6" t="s">
        <v>1</v>
      </c>
      <c r="D8" s="6">
        <v>1.3200000000000003</v>
      </c>
    </row>
    <row r="10" spans="1:10" ht="16" thickBot="1" x14ac:dyDescent="0.4"/>
    <row r="11" spans="1:10" x14ac:dyDescent="0.35">
      <c r="B11" s="9"/>
      <c r="C11" s="9" t="s">
        <v>137</v>
      </c>
      <c r="D11" s="9"/>
      <c r="F11" s="9" t="s">
        <v>138</v>
      </c>
      <c r="G11" s="9" t="s">
        <v>127</v>
      </c>
      <c r="I11" s="9" t="s">
        <v>141</v>
      </c>
      <c r="J11" s="9" t="s">
        <v>127</v>
      </c>
    </row>
    <row r="12" spans="1:10" ht="16" thickBot="1" x14ac:dyDescent="0.4">
      <c r="B12" s="10" t="s">
        <v>24</v>
      </c>
      <c r="C12" s="10" t="s">
        <v>25</v>
      </c>
      <c r="D12" s="10" t="s">
        <v>124</v>
      </c>
      <c r="F12" s="10" t="s">
        <v>139</v>
      </c>
      <c r="G12" s="10" t="s">
        <v>140</v>
      </c>
      <c r="I12" s="10" t="s">
        <v>139</v>
      </c>
      <c r="J12" s="10" t="s">
        <v>140</v>
      </c>
    </row>
    <row r="13" spans="1:10" x14ac:dyDescent="0.35">
      <c r="B13" s="8" t="s">
        <v>36</v>
      </c>
      <c r="C13" s="8" t="s">
        <v>37</v>
      </c>
      <c r="D13" s="8">
        <v>2.4000000000000004</v>
      </c>
      <c r="F13" s="8">
        <v>2.3999999999999986</v>
      </c>
      <c r="G13" s="8">
        <v>1.3199999999999994</v>
      </c>
      <c r="I13" s="8">
        <v>5.8666666666666663</v>
      </c>
      <c r="J13" s="8">
        <v>2.5333333333333332</v>
      </c>
    </row>
    <row r="14" spans="1:10" x14ac:dyDescent="0.35">
      <c r="B14" s="8" t="s">
        <v>39</v>
      </c>
      <c r="C14" s="8" t="s">
        <v>40</v>
      </c>
      <c r="D14" s="8">
        <v>0</v>
      </c>
      <c r="F14" s="8">
        <v>0</v>
      </c>
      <c r="G14" s="8">
        <v>1.3200000000000003</v>
      </c>
      <c r="I14" s="8">
        <v>0</v>
      </c>
      <c r="J14" s="8">
        <v>1.3200000000000003</v>
      </c>
    </row>
    <row r="15" spans="1:10" ht="16" thickBot="1" x14ac:dyDescent="0.4">
      <c r="B15" s="6" t="s">
        <v>41</v>
      </c>
      <c r="C15" s="6" t="s">
        <v>42</v>
      </c>
      <c r="D15" s="6">
        <v>2.4000000000000004</v>
      </c>
      <c r="F15" s="6">
        <v>2.4</v>
      </c>
      <c r="G15" s="6">
        <v>1.32</v>
      </c>
      <c r="I15" s="6">
        <v>2.4</v>
      </c>
      <c r="J15" s="6">
        <v>1.32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27E3-99CF-4EDC-A4A8-33FCA6991B68}">
  <sheetPr>
    <tabColor theme="6" tint="0.59999389629810485"/>
  </sheetPr>
  <dimension ref="A1:G46"/>
  <sheetViews>
    <sheetView showGridLines="0" topLeftCell="A27" workbookViewId="0"/>
  </sheetViews>
  <sheetFormatPr defaultRowHeight="15.5" x14ac:dyDescent="0.35"/>
  <cols>
    <col min="1" max="1" width="2.08203125" customWidth="1"/>
    <col min="2" max="2" width="16.5" bestFit="1" customWidth="1"/>
    <col min="3" max="3" width="12.33203125" bestFit="1" customWidth="1"/>
    <col min="4" max="4" width="12.5" bestFit="1" customWidth="1"/>
    <col min="5" max="5" width="11.9140625" bestFit="1" customWidth="1"/>
    <col min="6" max="6" width="10.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78</v>
      </c>
    </row>
    <row r="3" spans="1:5" x14ac:dyDescent="0.35">
      <c r="A3" s="1" t="s">
        <v>79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19</v>
      </c>
    </row>
    <row r="7" spans="1:5" x14ac:dyDescent="0.35">
      <c r="A7" s="1"/>
      <c r="B7" t="s">
        <v>80</v>
      </c>
    </row>
    <row r="8" spans="1:5" x14ac:dyDescent="0.35">
      <c r="A8" s="1"/>
      <c r="B8" t="s">
        <v>81</v>
      </c>
    </row>
    <row r="9" spans="1:5" x14ac:dyDescent="0.35">
      <c r="A9" s="1" t="s">
        <v>21</v>
      </c>
    </row>
    <row r="10" spans="1:5" x14ac:dyDescent="0.35">
      <c r="B10" t="s">
        <v>22</v>
      </c>
    </row>
    <row r="11" spans="1:5" x14ac:dyDescent="0.35">
      <c r="B11" t="s">
        <v>82</v>
      </c>
    </row>
    <row r="14" spans="1:5" ht="16" thickBot="1" x14ac:dyDescent="0.4">
      <c r="A14" t="s">
        <v>23</v>
      </c>
    </row>
    <row r="15" spans="1:5" ht="16" thickBot="1" x14ac:dyDescent="0.4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6" thickBot="1" x14ac:dyDescent="0.4">
      <c r="B16" s="6" t="s">
        <v>35</v>
      </c>
      <c r="C16" s="6" t="s">
        <v>68</v>
      </c>
      <c r="D16" s="6">
        <v>0</v>
      </c>
      <c r="E16" s="6">
        <v>22410</v>
      </c>
    </row>
    <row r="19" spans="1:7" ht="16" thickBot="1" x14ac:dyDescent="0.4">
      <c r="A19" t="s">
        <v>28</v>
      </c>
    </row>
    <row r="20" spans="1:7" ht="16" thickBot="1" x14ac:dyDescent="0.4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35">
      <c r="B21" s="8" t="s">
        <v>36</v>
      </c>
      <c r="C21" s="8" t="s">
        <v>37</v>
      </c>
      <c r="D21" s="8">
        <v>0</v>
      </c>
      <c r="E21" s="8">
        <v>5</v>
      </c>
      <c r="F21" s="8" t="s">
        <v>29</v>
      </c>
    </row>
    <row r="22" spans="1:7" x14ac:dyDescent="0.35">
      <c r="B22" s="8" t="s">
        <v>39</v>
      </c>
      <c r="C22" s="8" t="s">
        <v>40</v>
      </c>
      <c r="D22" s="8">
        <v>0</v>
      </c>
      <c r="E22" s="8">
        <v>8</v>
      </c>
      <c r="F22" s="8" t="s">
        <v>29</v>
      </c>
    </row>
    <row r="23" spans="1:7" x14ac:dyDescent="0.35">
      <c r="B23" s="8" t="s">
        <v>41</v>
      </c>
      <c r="C23" s="8" t="s">
        <v>42</v>
      </c>
      <c r="D23" s="8">
        <v>0</v>
      </c>
      <c r="E23" s="8">
        <v>3</v>
      </c>
      <c r="F23" s="8" t="s">
        <v>29</v>
      </c>
    </row>
    <row r="24" spans="1:7" x14ac:dyDescent="0.35">
      <c r="B24" s="8" t="s">
        <v>83</v>
      </c>
      <c r="C24" s="8" t="s">
        <v>84</v>
      </c>
      <c r="D24" s="8">
        <v>0</v>
      </c>
      <c r="E24" s="8">
        <v>1</v>
      </c>
      <c r="F24" s="8" t="s">
        <v>29</v>
      </c>
    </row>
    <row r="25" spans="1:7" x14ac:dyDescent="0.35">
      <c r="B25" s="8" t="s">
        <v>85</v>
      </c>
      <c r="C25" s="8" t="s">
        <v>86</v>
      </c>
      <c r="D25" s="8">
        <v>0</v>
      </c>
      <c r="E25" s="8">
        <v>4</v>
      </c>
      <c r="F25" s="8" t="s">
        <v>29</v>
      </c>
    </row>
    <row r="26" spans="1:7" x14ac:dyDescent="0.35">
      <c r="B26" s="8" t="s">
        <v>87</v>
      </c>
      <c r="C26" s="8" t="s">
        <v>88</v>
      </c>
      <c r="D26" s="8">
        <v>0</v>
      </c>
      <c r="E26" s="8">
        <v>2</v>
      </c>
      <c r="F26" s="8" t="s">
        <v>29</v>
      </c>
    </row>
    <row r="27" spans="1:7" ht="16" thickBot="1" x14ac:dyDescent="0.4">
      <c r="B27" s="6" t="s">
        <v>89</v>
      </c>
      <c r="C27" s="6" t="s">
        <v>90</v>
      </c>
      <c r="D27" s="6">
        <v>0</v>
      </c>
      <c r="E27" s="6">
        <v>3</v>
      </c>
      <c r="F27" s="6" t="s">
        <v>29</v>
      </c>
    </row>
    <row r="30" spans="1:7" ht="16" thickBot="1" x14ac:dyDescent="0.4">
      <c r="A30" t="s">
        <v>30</v>
      </c>
    </row>
    <row r="31" spans="1:7" ht="16" thickBot="1" x14ac:dyDescent="0.4">
      <c r="B31" s="7" t="s">
        <v>24</v>
      </c>
      <c r="C31" s="7" t="s">
        <v>25</v>
      </c>
      <c r="D31" s="7" t="s">
        <v>31</v>
      </c>
      <c r="E31" s="7" t="s">
        <v>32</v>
      </c>
      <c r="F31" s="7" t="s">
        <v>33</v>
      </c>
      <c r="G31" s="7" t="s">
        <v>34</v>
      </c>
    </row>
    <row r="32" spans="1:7" x14ac:dyDescent="0.35">
      <c r="B32" s="8" t="s">
        <v>91</v>
      </c>
      <c r="C32" s="8" t="s">
        <v>92</v>
      </c>
      <c r="D32" s="8">
        <v>18</v>
      </c>
      <c r="E32" s="8" t="s">
        <v>93</v>
      </c>
      <c r="F32" s="8" t="s">
        <v>46</v>
      </c>
      <c r="G32" s="8">
        <v>0</v>
      </c>
    </row>
    <row r="33" spans="2:7" x14ac:dyDescent="0.35">
      <c r="B33" s="8" t="s">
        <v>94</v>
      </c>
      <c r="C33" s="8" t="s">
        <v>95</v>
      </c>
      <c r="D33" s="8">
        <v>13</v>
      </c>
      <c r="E33" s="8" t="s">
        <v>96</v>
      </c>
      <c r="F33" s="8" t="s">
        <v>46</v>
      </c>
      <c r="G33" s="8">
        <v>0</v>
      </c>
    </row>
    <row r="34" spans="2:7" x14ac:dyDescent="0.35">
      <c r="B34" s="8" t="s">
        <v>97</v>
      </c>
      <c r="C34" s="8" t="s">
        <v>98</v>
      </c>
      <c r="D34" s="8">
        <v>15</v>
      </c>
      <c r="E34" s="8" t="s">
        <v>99</v>
      </c>
      <c r="F34" s="8" t="s">
        <v>46</v>
      </c>
      <c r="G34" s="8">
        <v>0</v>
      </c>
    </row>
    <row r="35" spans="2:7" x14ac:dyDescent="0.35">
      <c r="B35" s="8" t="s">
        <v>100</v>
      </c>
      <c r="C35" s="8" t="s">
        <v>101</v>
      </c>
      <c r="D35" s="8">
        <v>22</v>
      </c>
      <c r="E35" s="8" t="s">
        <v>102</v>
      </c>
      <c r="F35" s="8" t="s">
        <v>49</v>
      </c>
      <c r="G35" s="8">
        <v>4</v>
      </c>
    </row>
    <row r="36" spans="2:7" x14ac:dyDescent="0.35">
      <c r="B36" s="8" t="s">
        <v>103</v>
      </c>
      <c r="C36" s="8" t="s">
        <v>104</v>
      </c>
      <c r="D36" s="8">
        <v>21</v>
      </c>
      <c r="E36" s="8" t="s">
        <v>105</v>
      </c>
      <c r="F36" s="8" t="s">
        <v>46</v>
      </c>
      <c r="G36" s="8">
        <v>0</v>
      </c>
    </row>
    <row r="37" spans="2:7" x14ac:dyDescent="0.35">
      <c r="B37" s="8" t="s">
        <v>106</v>
      </c>
      <c r="C37" s="8" t="s">
        <v>107</v>
      </c>
      <c r="D37" s="8">
        <v>20</v>
      </c>
      <c r="E37" s="8" t="s">
        <v>108</v>
      </c>
      <c r="F37" s="8" t="s">
        <v>49</v>
      </c>
      <c r="G37" s="8">
        <v>2</v>
      </c>
    </row>
    <row r="38" spans="2:7" x14ac:dyDescent="0.35">
      <c r="B38" s="8" t="s">
        <v>109</v>
      </c>
      <c r="C38" s="8" t="s">
        <v>110</v>
      </c>
      <c r="D38" s="8">
        <v>21</v>
      </c>
      <c r="E38" s="8" t="s">
        <v>111</v>
      </c>
      <c r="F38" s="8" t="s">
        <v>46</v>
      </c>
      <c r="G38" s="8">
        <v>0</v>
      </c>
    </row>
    <row r="39" spans="2:7" x14ac:dyDescent="0.35">
      <c r="B39" s="8" t="s">
        <v>36</v>
      </c>
      <c r="C39" s="8" t="s">
        <v>37</v>
      </c>
      <c r="D39" s="8">
        <v>5</v>
      </c>
      <c r="E39" s="8" t="s">
        <v>112</v>
      </c>
      <c r="F39" s="8" t="s">
        <v>49</v>
      </c>
      <c r="G39" s="8">
        <v>4</v>
      </c>
    </row>
    <row r="40" spans="2:7" x14ac:dyDescent="0.35">
      <c r="B40" s="8" t="s">
        <v>39</v>
      </c>
      <c r="C40" s="8" t="s">
        <v>40</v>
      </c>
      <c r="D40" s="8">
        <v>8</v>
      </c>
      <c r="E40" s="8" t="s">
        <v>113</v>
      </c>
      <c r="F40" s="8" t="s">
        <v>49</v>
      </c>
      <c r="G40" s="8">
        <v>1</v>
      </c>
    </row>
    <row r="41" spans="2:7" x14ac:dyDescent="0.35">
      <c r="B41" s="8" t="s">
        <v>41</v>
      </c>
      <c r="C41" s="8" t="s">
        <v>42</v>
      </c>
      <c r="D41" s="8">
        <v>3</v>
      </c>
      <c r="E41" s="8" t="s">
        <v>114</v>
      </c>
      <c r="F41" s="8" t="s">
        <v>49</v>
      </c>
      <c r="G41" s="8">
        <v>2</v>
      </c>
    </row>
    <row r="42" spans="2:7" x14ac:dyDescent="0.35">
      <c r="B42" s="8" t="s">
        <v>83</v>
      </c>
      <c r="C42" s="8" t="s">
        <v>84</v>
      </c>
      <c r="D42" s="8">
        <v>1</v>
      </c>
      <c r="E42" s="8" t="s">
        <v>115</v>
      </c>
      <c r="F42" s="8" t="s">
        <v>46</v>
      </c>
      <c r="G42" s="8">
        <v>0</v>
      </c>
    </row>
    <row r="43" spans="2:7" x14ac:dyDescent="0.35">
      <c r="B43" s="8" t="s">
        <v>85</v>
      </c>
      <c r="C43" s="8" t="s">
        <v>86</v>
      </c>
      <c r="D43" s="8">
        <v>4</v>
      </c>
      <c r="E43" s="8" t="s">
        <v>116</v>
      </c>
      <c r="F43" s="8" t="s">
        <v>49</v>
      </c>
      <c r="G43" s="8">
        <v>3</v>
      </c>
    </row>
    <row r="44" spans="2:7" x14ac:dyDescent="0.35">
      <c r="B44" s="8" t="s">
        <v>87</v>
      </c>
      <c r="C44" s="8" t="s">
        <v>88</v>
      </c>
      <c r="D44" s="8">
        <v>2</v>
      </c>
      <c r="E44" s="8" t="s">
        <v>117</v>
      </c>
      <c r="F44" s="8" t="s">
        <v>49</v>
      </c>
      <c r="G44" s="8">
        <v>1</v>
      </c>
    </row>
    <row r="45" spans="2:7" x14ac:dyDescent="0.35">
      <c r="B45" s="8" t="s">
        <v>89</v>
      </c>
      <c r="C45" s="8" t="s">
        <v>90</v>
      </c>
      <c r="D45" s="8">
        <v>3</v>
      </c>
      <c r="E45" s="8" t="s">
        <v>118</v>
      </c>
      <c r="F45" s="8" t="s">
        <v>49</v>
      </c>
      <c r="G45" s="8">
        <v>2</v>
      </c>
    </row>
    <row r="46" spans="2:7" ht="16" thickBot="1" x14ac:dyDescent="0.4">
      <c r="B46" s="6" t="s">
        <v>119</v>
      </c>
      <c r="C46" s="6"/>
      <c r="D46" s="6"/>
      <c r="E46" s="6"/>
      <c r="F46" s="6"/>
      <c r="G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Task1</vt:lpstr>
      <vt:lpstr>Task2</vt:lpstr>
      <vt:lpstr>Task3 Data</vt:lpstr>
      <vt:lpstr>AnsReport1</vt:lpstr>
      <vt:lpstr>SensReport1</vt:lpstr>
      <vt:lpstr>LimitReport1</vt:lpstr>
      <vt:lpstr>AnsReport2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dcterms:created xsi:type="dcterms:W3CDTF">2023-02-13T12:08:46Z</dcterms:created>
  <dcterms:modified xsi:type="dcterms:W3CDTF">2023-02-16T12:46:16Z</dcterms:modified>
</cp:coreProperties>
</file>