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3\"/>
    </mc:Choice>
  </mc:AlternateContent>
  <xr:revisionPtr revIDLastSave="0" documentId="13_ncr:1_{4C8A4240-2B9B-4540-88ED-31C1DF1F4889}" xr6:coauthVersionLast="47" xr6:coauthVersionMax="47" xr10:uidLastSave="{00000000-0000-0000-0000-000000000000}"/>
  <bookViews>
    <workbookView xWindow="-110" yWindow="-110" windowWidth="19420" windowHeight="11620" xr2:uid="{0F7E80EF-D48E-4510-842D-75B7F8EC6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" l="1"/>
  <c r="I51" i="1"/>
  <c r="I44" i="1"/>
  <c r="I37" i="1"/>
  <c r="F28" i="1"/>
  <c r="K27" i="1" s="1"/>
  <c r="E28" i="1"/>
  <c r="J27" i="1" s="1"/>
  <c r="D28" i="1"/>
  <c r="I26" i="1" s="1"/>
  <c r="F22" i="1"/>
  <c r="K20" i="1" s="1"/>
  <c r="E22" i="1"/>
  <c r="J20" i="1" s="1"/>
  <c r="D22" i="1"/>
  <c r="I19" i="1" s="1"/>
  <c r="F16" i="1"/>
  <c r="K14" i="1" s="1"/>
  <c r="E16" i="1"/>
  <c r="J15" i="1" s="1"/>
  <c r="D16" i="1"/>
  <c r="I14" i="1" s="1"/>
  <c r="E10" i="1"/>
  <c r="J8" i="1" s="1"/>
  <c r="F10" i="1"/>
  <c r="K8" i="1" s="1"/>
  <c r="D10" i="1"/>
  <c r="I9" i="1" s="1"/>
  <c r="I7" i="1" l="1"/>
  <c r="K7" i="1"/>
  <c r="I8" i="1"/>
  <c r="L8" i="1" s="1"/>
  <c r="J7" i="1"/>
  <c r="K13" i="1"/>
  <c r="J19" i="1"/>
  <c r="K21" i="1"/>
  <c r="K19" i="1"/>
  <c r="K26" i="1"/>
  <c r="I13" i="1"/>
  <c r="J13" i="1"/>
  <c r="J26" i="1"/>
  <c r="J14" i="1"/>
  <c r="L14" i="1" s="1"/>
  <c r="I15" i="1"/>
  <c r="K9" i="1"/>
  <c r="I21" i="1"/>
  <c r="I25" i="1"/>
  <c r="J25" i="1"/>
  <c r="J9" i="1"/>
  <c r="K15" i="1"/>
  <c r="I20" i="1"/>
  <c r="L20" i="1" s="1"/>
  <c r="I27" i="1"/>
  <c r="L27" i="1" s="1"/>
  <c r="K25" i="1"/>
  <c r="J21" i="1"/>
  <c r="D66" i="1" l="1"/>
  <c r="L7" i="1"/>
  <c r="L19" i="1"/>
  <c r="L26" i="1"/>
  <c r="L9" i="1"/>
  <c r="L25" i="1"/>
  <c r="L13" i="1"/>
  <c r="D65" i="1" s="1"/>
  <c r="L21" i="1"/>
  <c r="L15" i="1"/>
  <c r="D67" i="1" s="1"/>
  <c r="D68" i="1" l="1"/>
  <c r="D44" i="1" a="1"/>
  <c r="D44" i="1" s="1"/>
  <c r="E44" i="1" s="1"/>
  <c r="D42" i="1" a="1"/>
  <c r="D42" i="1" s="1"/>
  <c r="E42" i="1" s="1"/>
  <c r="D43" i="1" a="1"/>
  <c r="D43" i="1" s="1"/>
  <c r="E43" i="1" s="1"/>
  <c r="D58" i="1" a="1"/>
  <c r="D58" i="1" s="1"/>
  <c r="E58" i="1" s="1"/>
  <c r="D57" i="1" a="1"/>
  <c r="D57" i="1" s="1"/>
  <c r="E57" i="1" s="1"/>
  <c r="D56" i="1" a="1"/>
  <c r="D56" i="1" s="1"/>
  <c r="E56" i="1" s="1"/>
  <c r="D50" i="1" a="1"/>
  <c r="D50" i="1" s="1"/>
  <c r="E50" i="1" s="1"/>
  <c r="D51" i="1" a="1"/>
  <c r="D51" i="1" s="1"/>
  <c r="E51" i="1" s="1"/>
  <c r="D49" i="1" a="1"/>
  <c r="D49" i="1" s="1"/>
  <c r="E49" i="1" s="1"/>
  <c r="D36" i="1" a="1"/>
  <c r="D36" i="1" s="1"/>
  <c r="E36" i="1" s="1"/>
  <c r="D37" i="1" a="1"/>
  <c r="D37" i="1" s="1"/>
  <c r="E37" i="1" s="1"/>
  <c r="D35" i="1" a="1"/>
  <c r="D35" i="1" s="1"/>
  <c r="E35" i="1" s="1"/>
  <c r="I35" i="1" s="1"/>
  <c r="I36" i="1" s="1"/>
  <c r="I38" i="1" s="1"/>
  <c r="I39" i="1" s="1"/>
  <c r="I56" i="1" l="1"/>
  <c r="I57" i="1" s="1"/>
  <c r="I59" i="1" s="1"/>
  <c r="I60" i="1" s="1"/>
  <c r="I42" i="1"/>
  <c r="I43" i="1" s="1"/>
  <c r="I45" i="1" s="1"/>
  <c r="I46" i="1" s="1"/>
  <c r="I49" i="1"/>
  <c r="I50" i="1" s="1"/>
  <c r="I52" i="1" s="1"/>
  <c r="I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<sst xmlns="http://schemas.openxmlformats.org/spreadsheetml/2006/main" count="122" uniqueCount="28">
  <si>
    <t>Price</t>
  </si>
  <si>
    <t>Sound</t>
  </si>
  <si>
    <t>Reception</t>
  </si>
  <si>
    <t>Tweeters</t>
  </si>
  <si>
    <t>Criterion</t>
  </si>
  <si>
    <t>Coaxial</t>
  </si>
  <si>
    <t>Component</t>
  </si>
  <si>
    <t>Total</t>
  </si>
  <si>
    <t>Comparison Matrices</t>
  </si>
  <si>
    <t>Priority</t>
  </si>
  <si>
    <t>Weights and Priorities</t>
  </si>
  <si>
    <t>PART A</t>
  </si>
  <si>
    <t>WEEK 3 QUIZ - AHP</t>
  </si>
  <si>
    <t>PART B</t>
  </si>
  <si>
    <t>WS</t>
  </si>
  <si>
    <t>WS/Priority</t>
  </si>
  <si>
    <t>Consistency Check</t>
  </si>
  <si>
    <t>CI</t>
  </si>
  <si>
    <t>CR</t>
  </si>
  <si>
    <t>RI</t>
  </si>
  <si>
    <r>
      <t>λ</t>
    </r>
    <r>
      <rPr>
        <vertAlign val="subscript"/>
        <sz val="12"/>
        <color theme="1"/>
        <rFont val="Calibri"/>
        <family val="2"/>
      </rPr>
      <t>max</t>
    </r>
  </si>
  <si>
    <t>n</t>
  </si>
  <si>
    <t>Consistent?</t>
  </si>
  <si>
    <t>PART C</t>
  </si>
  <si>
    <t>Decision</t>
  </si>
  <si>
    <t>Score</t>
  </si>
  <si>
    <t>Decision?</t>
  </si>
  <si>
    <t>WS = Weighted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</si>
</sst>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1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70" fontId="0" fillId="0" borderId="8" xfId="0" applyNumberFormat="1" applyBorder="1" applyAlignment="1">
      <alignment horizontal="center" vertical="center"/>
    </xf>
    <xf numFmtId="170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70" fontId="0" fillId="0" borderId="3" xfId="0" applyNumberFormat="1" applyBorder="1" applyAlignment="1">
      <alignment horizontal="center" vertical="center"/>
    </xf>
    <xf numFmtId="17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70" fontId="0" fillId="0" borderId="13" xfId="0" applyNumberFormat="1" applyBorder="1" applyAlignment="1">
      <alignment horizontal="center" vertical="center"/>
    </xf>
    <xf numFmtId="170" fontId="0" fillId="0" borderId="14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170" fontId="0" fillId="0" borderId="12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170" fontId="0" fillId="0" borderId="6" xfId="0" applyNumberFormat="1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170" fontId="0" fillId="0" borderId="1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 patternType="solid">
          <bgColor rgb="FFFFA3A3"/>
        </patternFill>
      </fill>
    </dxf>
  </dxfs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B2F135-8582-4DF8-999D-598AE579EF29}" type="doc">
      <dgm:prSet loTypeId="urn:microsoft.com/office/officeart/2005/8/layout/hierarchy3" loCatId="hierarchy" qsTypeId="urn:microsoft.com/office/officeart/2005/8/quickstyle/simple3" qsCatId="simple" csTypeId="urn:microsoft.com/office/officeart/2005/8/colors/accent6_2" csCatId="accent6" phldr="1"/>
      <dgm:spPr/>
      <dgm:t>
        <a:bodyPr/>
        <a:lstStyle/>
        <a:p>
          <a:endParaRPr lang="en-AU"/>
        </a:p>
      </dgm:t>
    </dgm:pt>
    <dgm:pt modelId="{BE8A5327-0351-4B90-9F74-DD942FC783DE}">
      <dgm:prSet phldrT="[Text]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n-AU"/>
            <a:t>Price .7071</a:t>
          </a:r>
        </a:p>
      </dgm:t>
    </dgm:pt>
    <dgm:pt modelId="{E8236C76-359F-4EAE-9321-BFAFA0D34752}" type="parTrans" cxnId="{796F9F08-A320-46FB-9BBF-EC6B1D5FFB2B}">
      <dgm:prSet/>
      <dgm:spPr/>
      <dgm:t>
        <a:bodyPr/>
        <a:lstStyle/>
        <a:p>
          <a:endParaRPr lang="en-AU"/>
        </a:p>
      </dgm:t>
    </dgm:pt>
    <dgm:pt modelId="{64B15E9F-403C-4E93-B692-7432FBF51059}" type="sibTrans" cxnId="{796F9F08-A320-46FB-9BBF-EC6B1D5FFB2B}">
      <dgm:prSet/>
      <dgm:spPr/>
      <dgm:t>
        <a:bodyPr/>
        <a:lstStyle/>
        <a:p>
          <a:endParaRPr lang="en-AU"/>
        </a:p>
      </dgm:t>
    </dgm:pt>
    <dgm:pt modelId="{1203B08E-F224-4FA0-8C72-E1AA21C77A46}">
      <dgm:prSet phldrT="[Text]"/>
      <dgm:spPr>
        <a:ln>
          <a:solidFill>
            <a:srgbClr val="FF0000"/>
          </a:solidFill>
        </a:ln>
      </dgm:spPr>
      <dgm:t>
        <a:bodyPr/>
        <a:lstStyle/>
        <a:p>
          <a:r>
            <a:rPr lang="en-AU"/>
            <a:t>Coaxial .7146</a:t>
          </a:r>
        </a:p>
      </dgm:t>
    </dgm:pt>
    <dgm:pt modelId="{790074F5-DA8A-4C17-83DE-F7E1C78E59B3}" type="parTrans" cxnId="{02DD7F68-0415-4247-8F85-B52B8078F1B8}">
      <dgm:prSet/>
      <dgm:spPr/>
      <dgm:t>
        <a:bodyPr/>
        <a:lstStyle/>
        <a:p>
          <a:endParaRPr lang="en-AU"/>
        </a:p>
      </dgm:t>
    </dgm:pt>
    <dgm:pt modelId="{7C9C9FE6-B62A-4B43-BDF7-A273CAAE1AE5}" type="sibTrans" cxnId="{02DD7F68-0415-4247-8F85-B52B8078F1B8}">
      <dgm:prSet/>
      <dgm:spPr/>
      <dgm:t>
        <a:bodyPr/>
        <a:lstStyle/>
        <a:p>
          <a:endParaRPr lang="en-AU"/>
        </a:p>
      </dgm:t>
    </dgm:pt>
    <dgm:pt modelId="{CEDFB8E6-D077-4CEC-983B-D17185715DC4}">
      <dgm:prSet phldrT="[Text]"/>
      <dgm:spPr>
        <a:ln>
          <a:solidFill>
            <a:srgbClr val="00B0F0"/>
          </a:solidFill>
        </a:ln>
      </dgm:spPr>
      <dgm:t>
        <a:bodyPr/>
        <a:lstStyle/>
        <a:p>
          <a:r>
            <a:rPr lang="en-AU"/>
            <a:t>Component .0789</a:t>
          </a:r>
        </a:p>
      </dgm:t>
    </dgm:pt>
    <dgm:pt modelId="{745F1D45-BC81-4726-9E61-C93F1E2909F1}" type="parTrans" cxnId="{AB33336F-0F6B-44BC-A66C-C57062F0DC4E}">
      <dgm:prSet/>
      <dgm:spPr/>
      <dgm:t>
        <a:bodyPr/>
        <a:lstStyle/>
        <a:p>
          <a:endParaRPr lang="en-AU"/>
        </a:p>
      </dgm:t>
    </dgm:pt>
    <dgm:pt modelId="{C94B8BBE-FFAF-4759-BED8-F7D60C26473C}" type="sibTrans" cxnId="{AB33336F-0F6B-44BC-A66C-C57062F0DC4E}">
      <dgm:prSet/>
      <dgm:spPr/>
      <dgm:t>
        <a:bodyPr/>
        <a:lstStyle/>
        <a:p>
          <a:endParaRPr lang="en-AU"/>
        </a:p>
      </dgm:t>
    </dgm:pt>
    <dgm:pt modelId="{95D2DDA0-EE6B-42DA-A0E7-D784389B9FAE}">
      <dgm:prSet phldrT="[Text]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n-AU"/>
            <a:t>Sound .2014</a:t>
          </a:r>
        </a:p>
      </dgm:t>
    </dgm:pt>
    <dgm:pt modelId="{B4F3BA4C-3582-4452-8B6A-4B112263B162}" type="parTrans" cxnId="{7B62BF2D-1493-4091-A6F7-1C7215AC86B7}">
      <dgm:prSet/>
      <dgm:spPr/>
      <dgm:t>
        <a:bodyPr/>
        <a:lstStyle/>
        <a:p>
          <a:endParaRPr lang="en-AU"/>
        </a:p>
      </dgm:t>
    </dgm:pt>
    <dgm:pt modelId="{ECA04F16-7407-4F9E-BB66-34103B1B942F}" type="sibTrans" cxnId="{7B62BF2D-1493-4091-A6F7-1C7215AC86B7}">
      <dgm:prSet/>
      <dgm:spPr/>
      <dgm:t>
        <a:bodyPr/>
        <a:lstStyle/>
        <a:p>
          <a:endParaRPr lang="en-AU"/>
        </a:p>
      </dgm:t>
    </dgm:pt>
    <dgm:pt modelId="{D7655D6B-373A-4321-8210-54A86D32DC62}">
      <dgm:prSet phldrT="[Text]"/>
      <dgm:spPr>
        <a:ln>
          <a:solidFill>
            <a:srgbClr val="FF0000"/>
          </a:solidFill>
        </a:ln>
      </dgm:spPr>
      <dgm:t>
        <a:bodyPr/>
        <a:lstStyle/>
        <a:p>
          <a:r>
            <a:rPr lang="en-AU"/>
            <a:t>Coaxial .1226</a:t>
          </a:r>
        </a:p>
      </dgm:t>
    </dgm:pt>
    <dgm:pt modelId="{21AE04FE-123D-4E15-A84D-50620A936ED8}" type="parTrans" cxnId="{C7FC456F-27B7-44FA-93E8-C9A492367F2C}">
      <dgm:prSet/>
      <dgm:spPr/>
      <dgm:t>
        <a:bodyPr/>
        <a:lstStyle/>
        <a:p>
          <a:endParaRPr lang="en-AU"/>
        </a:p>
      </dgm:t>
    </dgm:pt>
    <dgm:pt modelId="{4461DB57-34E4-4846-95F2-CF6FEBF90DD3}" type="sibTrans" cxnId="{C7FC456F-27B7-44FA-93E8-C9A492367F2C}">
      <dgm:prSet/>
      <dgm:spPr/>
      <dgm:t>
        <a:bodyPr/>
        <a:lstStyle/>
        <a:p>
          <a:endParaRPr lang="en-AU"/>
        </a:p>
      </dgm:t>
    </dgm:pt>
    <dgm:pt modelId="{DF6188F2-7974-4B8A-B9B2-5B070100CAA4}">
      <dgm:prSet phldrT="[Text]"/>
      <dgm:spPr>
        <a:ln>
          <a:solidFill>
            <a:srgbClr val="00B050"/>
          </a:solidFill>
        </a:ln>
      </dgm:spPr>
      <dgm:t>
        <a:bodyPr/>
        <a:lstStyle/>
        <a:p>
          <a:r>
            <a:rPr lang="en-AU"/>
            <a:t>Tweeters .5571</a:t>
          </a:r>
        </a:p>
      </dgm:t>
    </dgm:pt>
    <dgm:pt modelId="{44A49D99-89D5-494B-8763-FA949A7119AF}" type="parTrans" cxnId="{3992B65B-EB66-4427-B222-392930293C7E}">
      <dgm:prSet/>
      <dgm:spPr/>
      <dgm:t>
        <a:bodyPr/>
        <a:lstStyle/>
        <a:p>
          <a:endParaRPr lang="en-AU"/>
        </a:p>
      </dgm:t>
    </dgm:pt>
    <dgm:pt modelId="{D1D7B31E-2A03-4BCF-AFD0-8B5B00FE5377}" type="sibTrans" cxnId="{3992B65B-EB66-4427-B222-392930293C7E}">
      <dgm:prSet/>
      <dgm:spPr/>
      <dgm:t>
        <a:bodyPr/>
        <a:lstStyle/>
        <a:p>
          <a:endParaRPr lang="en-AU"/>
        </a:p>
      </dgm:t>
    </dgm:pt>
    <dgm:pt modelId="{F63AFB70-8E18-4D54-8AE3-BB392A10DF13}">
      <dgm:prSet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n-AU"/>
            <a:t>Reception .0915</a:t>
          </a:r>
        </a:p>
      </dgm:t>
    </dgm:pt>
    <dgm:pt modelId="{342D0429-3E15-40A6-B658-819186AE8855}" type="parTrans" cxnId="{DE995F31-A316-45C1-9263-1205FF3BA61F}">
      <dgm:prSet/>
      <dgm:spPr/>
      <dgm:t>
        <a:bodyPr/>
        <a:lstStyle/>
        <a:p>
          <a:endParaRPr lang="en-AU"/>
        </a:p>
      </dgm:t>
    </dgm:pt>
    <dgm:pt modelId="{BD68D4EA-EA37-475A-923A-1E1BB41F7664}" type="sibTrans" cxnId="{DE995F31-A316-45C1-9263-1205FF3BA61F}">
      <dgm:prSet/>
      <dgm:spPr/>
      <dgm:t>
        <a:bodyPr/>
        <a:lstStyle/>
        <a:p>
          <a:endParaRPr lang="en-AU"/>
        </a:p>
      </dgm:t>
    </dgm:pt>
    <dgm:pt modelId="{76828E4C-DC94-44AE-86AB-BD2F311BD4E2}">
      <dgm:prSet phldrT="[Text]"/>
      <dgm:spPr>
        <a:ln>
          <a:solidFill>
            <a:srgbClr val="00B050"/>
          </a:solidFill>
        </a:ln>
      </dgm:spPr>
      <dgm:t>
        <a:bodyPr/>
        <a:lstStyle/>
        <a:p>
          <a:r>
            <a:rPr lang="en-AU"/>
            <a:t>Tweeters .2064</a:t>
          </a:r>
        </a:p>
      </dgm:t>
    </dgm:pt>
    <dgm:pt modelId="{262B5601-DA0E-4AEF-9CDB-2433B10C6716}" type="parTrans" cxnId="{D2EB87CC-FDF6-4DE2-9F5E-54391CF066A4}">
      <dgm:prSet/>
      <dgm:spPr/>
      <dgm:t>
        <a:bodyPr/>
        <a:lstStyle/>
        <a:p>
          <a:endParaRPr lang="en-AU"/>
        </a:p>
      </dgm:t>
    </dgm:pt>
    <dgm:pt modelId="{B7ACC865-EC27-4EDF-A4C7-209A1B6982E5}" type="sibTrans" cxnId="{D2EB87CC-FDF6-4DE2-9F5E-54391CF066A4}">
      <dgm:prSet/>
      <dgm:spPr/>
      <dgm:t>
        <a:bodyPr/>
        <a:lstStyle/>
        <a:p>
          <a:endParaRPr lang="en-AU"/>
        </a:p>
      </dgm:t>
    </dgm:pt>
    <dgm:pt modelId="{DD724F25-4396-44DE-B722-BA4C86D0C888}">
      <dgm:prSet phldrT="[Text]"/>
      <dgm:spPr>
        <a:ln>
          <a:solidFill>
            <a:srgbClr val="00B0F0"/>
          </a:solidFill>
        </a:ln>
      </dgm:spPr>
      <dgm:t>
        <a:bodyPr/>
        <a:lstStyle/>
        <a:p>
          <a:r>
            <a:rPr lang="en-AU"/>
            <a:t>Component .3202</a:t>
          </a:r>
        </a:p>
      </dgm:t>
    </dgm:pt>
    <dgm:pt modelId="{99B0B6D6-3518-4EBE-AE06-CDA51011755D}" type="parTrans" cxnId="{17EFD708-CEF0-4733-9324-E7046DB6A2C1}">
      <dgm:prSet/>
      <dgm:spPr/>
      <dgm:t>
        <a:bodyPr/>
        <a:lstStyle/>
        <a:p>
          <a:endParaRPr lang="en-AU"/>
        </a:p>
      </dgm:t>
    </dgm:pt>
    <dgm:pt modelId="{6808F91F-EBCB-4D41-846C-911F3D4E4FFC}" type="sibTrans" cxnId="{17EFD708-CEF0-4733-9324-E7046DB6A2C1}">
      <dgm:prSet/>
      <dgm:spPr/>
      <dgm:t>
        <a:bodyPr/>
        <a:lstStyle/>
        <a:p>
          <a:endParaRPr lang="en-AU"/>
        </a:p>
      </dgm:t>
    </dgm:pt>
    <dgm:pt modelId="{F1923EF5-88A4-49C8-BE7F-BE33C2E7A455}">
      <dgm:prSet/>
      <dgm:spPr>
        <a:ln>
          <a:solidFill>
            <a:srgbClr val="FF0000"/>
          </a:solidFill>
        </a:ln>
      </dgm:spPr>
      <dgm:t>
        <a:bodyPr/>
        <a:lstStyle/>
        <a:p>
          <a:r>
            <a:rPr lang="en-AU"/>
            <a:t>Coaxial .5794</a:t>
          </a:r>
        </a:p>
      </dgm:t>
    </dgm:pt>
    <dgm:pt modelId="{D2E293AD-9DFF-4B1F-866A-E1B45E61EEC3}" type="parTrans" cxnId="{1728636B-075C-49E4-8A40-96968AB47B7A}">
      <dgm:prSet/>
      <dgm:spPr/>
      <dgm:t>
        <a:bodyPr/>
        <a:lstStyle/>
        <a:p>
          <a:endParaRPr lang="en-AU"/>
        </a:p>
      </dgm:t>
    </dgm:pt>
    <dgm:pt modelId="{E994CFEB-D765-4C2C-8054-0A9C670B929A}" type="sibTrans" cxnId="{1728636B-075C-49E4-8A40-96968AB47B7A}">
      <dgm:prSet/>
      <dgm:spPr/>
      <dgm:t>
        <a:bodyPr/>
        <a:lstStyle/>
        <a:p>
          <a:endParaRPr lang="en-AU"/>
        </a:p>
      </dgm:t>
    </dgm:pt>
    <dgm:pt modelId="{BC917A9C-D3AA-455A-8808-112A72C6259C}">
      <dgm:prSet/>
      <dgm:spPr>
        <a:ln>
          <a:solidFill>
            <a:srgbClr val="00B0F0"/>
          </a:solidFill>
        </a:ln>
      </dgm:spPr>
      <dgm:t>
        <a:bodyPr/>
        <a:lstStyle/>
        <a:p>
          <a:r>
            <a:rPr lang="en-AU"/>
            <a:t>Component .1865</a:t>
          </a:r>
        </a:p>
      </dgm:t>
    </dgm:pt>
    <dgm:pt modelId="{F77400C6-B450-42D6-9643-6819DE650034}" type="parTrans" cxnId="{CBCC54BC-9847-4D10-80A2-719629AE611F}">
      <dgm:prSet/>
      <dgm:spPr/>
      <dgm:t>
        <a:bodyPr/>
        <a:lstStyle/>
        <a:p>
          <a:endParaRPr lang="en-AU"/>
        </a:p>
      </dgm:t>
    </dgm:pt>
    <dgm:pt modelId="{898DA271-BE22-41E6-B52F-EC60FE1CB14B}" type="sibTrans" cxnId="{CBCC54BC-9847-4D10-80A2-719629AE611F}">
      <dgm:prSet/>
      <dgm:spPr/>
      <dgm:t>
        <a:bodyPr/>
        <a:lstStyle/>
        <a:p>
          <a:endParaRPr lang="en-AU"/>
        </a:p>
      </dgm:t>
    </dgm:pt>
    <dgm:pt modelId="{9C3D1045-3CEB-4D14-AC92-D3A61266D821}">
      <dgm:prSet/>
      <dgm:spPr>
        <a:ln>
          <a:solidFill>
            <a:srgbClr val="00B050"/>
          </a:solidFill>
        </a:ln>
      </dgm:spPr>
      <dgm:t>
        <a:bodyPr/>
        <a:lstStyle/>
        <a:p>
          <a:r>
            <a:rPr lang="en-AU"/>
            <a:t>Tweeters .2341</a:t>
          </a:r>
        </a:p>
      </dgm:t>
    </dgm:pt>
    <dgm:pt modelId="{46B69B36-21DF-4B26-B97B-C4407E945214}" type="parTrans" cxnId="{6561DC92-AF8F-4745-91CB-94C146789965}">
      <dgm:prSet/>
      <dgm:spPr/>
      <dgm:t>
        <a:bodyPr/>
        <a:lstStyle/>
        <a:p>
          <a:endParaRPr lang="en-AU"/>
        </a:p>
      </dgm:t>
    </dgm:pt>
    <dgm:pt modelId="{7BFC2B42-8669-49BF-B247-606BF2A3DF58}" type="sibTrans" cxnId="{6561DC92-AF8F-4745-91CB-94C146789965}">
      <dgm:prSet/>
      <dgm:spPr/>
      <dgm:t>
        <a:bodyPr/>
        <a:lstStyle/>
        <a:p>
          <a:endParaRPr lang="en-AU"/>
        </a:p>
      </dgm:t>
    </dgm:pt>
    <dgm:pt modelId="{EFA63D21-55F6-477C-9C70-44EB2AD3BFDA}" type="pres">
      <dgm:prSet presAssocID="{97B2F135-8582-4DF8-999D-598AE579EF29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9B47747C-84AC-49F5-8111-DA66F1E0D910}" type="pres">
      <dgm:prSet presAssocID="{BE8A5327-0351-4B90-9F74-DD942FC783DE}" presName="root" presStyleCnt="0"/>
      <dgm:spPr/>
    </dgm:pt>
    <dgm:pt modelId="{D277AB2B-73CB-4FCF-B226-E2FF532EA4B7}" type="pres">
      <dgm:prSet presAssocID="{BE8A5327-0351-4B90-9F74-DD942FC783DE}" presName="rootComposite" presStyleCnt="0"/>
      <dgm:spPr/>
    </dgm:pt>
    <dgm:pt modelId="{76B60D10-A42F-4D87-AF32-476769E55E48}" type="pres">
      <dgm:prSet presAssocID="{BE8A5327-0351-4B90-9F74-DD942FC783DE}" presName="rootText" presStyleLbl="node1" presStyleIdx="0" presStyleCnt="3" custScaleX="110450"/>
      <dgm:spPr/>
    </dgm:pt>
    <dgm:pt modelId="{C91F4245-4AA6-4C05-9225-5C11DFFA4328}" type="pres">
      <dgm:prSet presAssocID="{BE8A5327-0351-4B90-9F74-DD942FC783DE}" presName="rootConnector" presStyleLbl="node1" presStyleIdx="0" presStyleCnt="3"/>
      <dgm:spPr/>
    </dgm:pt>
    <dgm:pt modelId="{99DC4C3D-B6D3-40DD-B2AF-DF415CC06465}" type="pres">
      <dgm:prSet presAssocID="{BE8A5327-0351-4B90-9F74-DD942FC783DE}" presName="childShape" presStyleCnt="0"/>
      <dgm:spPr/>
    </dgm:pt>
    <dgm:pt modelId="{54612B88-47BC-44DB-BD5A-00B3DA781F6C}" type="pres">
      <dgm:prSet presAssocID="{790074F5-DA8A-4C17-83DE-F7E1C78E59B3}" presName="Name13" presStyleLbl="parChTrans1D2" presStyleIdx="0" presStyleCnt="9"/>
      <dgm:spPr/>
    </dgm:pt>
    <dgm:pt modelId="{FC749C24-999E-41BF-94CF-E2D02F36F7E8}" type="pres">
      <dgm:prSet presAssocID="{1203B08E-F224-4FA0-8C72-E1AA21C77A46}" presName="childText" presStyleLbl="bgAcc1" presStyleIdx="0" presStyleCnt="9">
        <dgm:presLayoutVars>
          <dgm:bulletEnabled val="1"/>
        </dgm:presLayoutVars>
      </dgm:prSet>
      <dgm:spPr/>
    </dgm:pt>
    <dgm:pt modelId="{275E53FF-EA8E-4E2B-9470-482902755263}" type="pres">
      <dgm:prSet presAssocID="{745F1D45-BC81-4726-9E61-C93F1E2909F1}" presName="Name13" presStyleLbl="parChTrans1D2" presStyleIdx="1" presStyleCnt="9"/>
      <dgm:spPr/>
    </dgm:pt>
    <dgm:pt modelId="{FFCEFFBB-A4AC-45F2-A8A6-F5ACD2EBC056}" type="pres">
      <dgm:prSet presAssocID="{CEDFB8E6-D077-4CEC-983B-D17185715DC4}" presName="childText" presStyleLbl="bgAcc1" presStyleIdx="1" presStyleCnt="9">
        <dgm:presLayoutVars>
          <dgm:bulletEnabled val="1"/>
        </dgm:presLayoutVars>
      </dgm:prSet>
      <dgm:spPr/>
    </dgm:pt>
    <dgm:pt modelId="{A23D3FAF-64E7-460F-A681-3925FE70E677}" type="pres">
      <dgm:prSet presAssocID="{262B5601-DA0E-4AEF-9CDB-2433B10C6716}" presName="Name13" presStyleLbl="parChTrans1D2" presStyleIdx="2" presStyleCnt="9"/>
      <dgm:spPr/>
    </dgm:pt>
    <dgm:pt modelId="{28476EDC-C5FE-43C9-86D5-2ABB28DB15AB}" type="pres">
      <dgm:prSet presAssocID="{76828E4C-DC94-44AE-86AB-BD2F311BD4E2}" presName="childText" presStyleLbl="bgAcc1" presStyleIdx="2" presStyleCnt="9">
        <dgm:presLayoutVars>
          <dgm:bulletEnabled val="1"/>
        </dgm:presLayoutVars>
      </dgm:prSet>
      <dgm:spPr/>
    </dgm:pt>
    <dgm:pt modelId="{819BDB7A-61CA-4035-9AC5-E8873AD0B75E}" type="pres">
      <dgm:prSet presAssocID="{95D2DDA0-EE6B-42DA-A0E7-D784389B9FAE}" presName="root" presStyleCnt="0"/>
      <dgm:spPr/>
    </dgm:pt>
    <dgm:pt modelId="{C15E0F16-F4A0-4BB9-B5B1-008180F82818}" type="pres">
      <dgm:prSet presAssocID="{95D2DDA0-EE6B-42DA-A0E7-D784389B9FAE}" presName="rootComposite" presStyleCnt="0"/>
      <dgm:spPr/>
    </dgm:pt>
    <dgm:pt modelId="{41B6750F-A304-4939-9B06-66453410227F}" type="pres">
      <dgm:prSet presAssocID="{95D2DDA0-EE6B-42DA-A0E7-D784389B9FAE}" presName="rootText" presStyleLbl="node1" presStyleIdx="1" presStyleCnt="3" custScaleX="137450"/>
      <dgm:spPr/>
    </dgm:pt>
    <dgm:pt modelId="{3CA28B4E-DF1A-4BB7-B8FE-5E3551C949F0}" type="pres">
      <dgm:prSet presAssocID="{95D2DDA0-EE6B-42DA-A0E7-D784389B9FAE}" presName="rootConnector" presStyleLbl="node1" presStyleIdx="1" presStyleCnt="3"/>
      <dgm:spPr/>
    </dgm:pt>
    <dgm:pt modelId="{E311D9B3-9F04-435A-983D-30A6B18D194D}" type="pres">
      <dgm:prSet presAssocID="{95D2DDA0-EE6B-42DA-A0E7-D784389B9FAE}" presName="childShape" presStyleCnt="0"/>
      <dgm:spPr/>
    </dgm:pt>
    <dgm:pt modelId="{E4806C1B-3BEA-4116-9450-1A02DDE3242C}" type="pres">
      <dgm:prSet presAssocID="{21AE04FE-123D-4E15-A84D-50620A936ED8}" presName="Name13" presStyleLbl="parChTrans1D2" presStyleIdx="3" presStyleCnt="9"/>
      <dgm:spPr/>
    </dgm:pt>
    <dgm:pt modelId="{BEBD5F2B-346F-4C66-88CB-357629CE8E2F}" type="pres">
      <dgm:prSet presAssocID="{D7655D6B-373A-4321-8210-54A86D32DC62}" presName="childText" presStyleLbl="bgAcc1" presStyleIdx="3" presStyleCnt="9">
        <dgm:presLayoutVars>
          <dgm:bulletEnabled val="1"/>
        </dgm:presLayoutVars>
      </dgm:prSet>
      <dgm:spPr/>
    </dgm:pt>
    <dgm:pt modelId="{A3131442-2358-40F7-A61D-2270904425EE}" type="pres">
      <dgm:prSet presAssocID="{99B0B6D6-3518-4EBE-AE06-CDA51011755D}" presName="Name13" presStyleLbl="parChTrans1D2" presStyleIdx="4" presStyleCnt="9"/>
      <dgm:spPr/>
    </dgm:pt>
    <dgm:pt modelId="{BC7A05EE-2176-4AF3-8C9B-A693E639F235}" type="pres">
      <dgm:prSet presAssocID="{DD724F25-4396-44DE-B722-BA4C86D0C888}" presName="childText" presStyleLbl="bgAcc1" presStyleIdx="4" presStyleCnt="9">
        <dgm:presLayoutVars>
          <dgm:bulletEnabled val="1"/>
        </dgm:presLayoutVars>
      </dgm:prSet>
      <dgm:spPr/>
    </dgm:pt>
    <dgm:pt modelId="{C65E5099-762E-458F-86AC-901C81AB07C2}" type="pres">
      <dgm:prSet presAssocID="{44A49D99-89D5-494B-8763-FA949A7119AF}" presName="Name13" presStyleLbl="parChTrans1D2" presStyleIdx="5" presStyleCnt="9"/>
      <dgm:spPr/>
    </dgm:pt>
    <dgm:pt modelId="{6AA91A2B-F929-4124-B817-A6BF54A21706}" type="pres">
      <dgm:prSet presAssocID="{DF6188F2-7974-4B8A-B9B2-5B070100CAA4}" presName="childText" presStyleLbl="bgAcc1" presStyleIdx="5" presStyleCnt="9">
        <dgm:presLayoutVars>
          <dgm:bulletEnabled val="1"/>
        </dgm:presLayoutVars>
      </dgm:prSet>
      <dgm:spPr/>
    </dgm:pt>
    <dgm:pt modelId="{1CE48392-CDF9-4266-947A-0B492BC768E9}" type="pres">
      <dgm:prSet presAssocID="{F63AFB70-8E18-4D54-8AE3-BB392A10DF13}" presName="root" presStyleCnt="0"/>
      <dgm:spPr/>
    </dgm:pt>
    <dgm:pt modelId="{D9562FC0-41B7-4271-9901-D4FF74B07F06}" type="pres">
      <dgm:prSet presAssocID="{F63AFB70-8E18-4D54-8AE3-BB392A10DF13}" presName="rootComposite" presStyleCnt="0"/>
      <dgm:spPr/>
    </dgm:pt>
    <dgm:pt modelId="{2F106104-BFC9-4643-9411-738AA8E0731D}" type="pres">
      <dgm:prSet presAssocID="{F63AFB70-8E18-4D54-8AE3-BB392A10DF13}" presName="rootText" presStyleLbl="node1" presStyleIdx="2" presStyleCnt="3" custScaleX="144629"/>
      <dgm:spPr/>
    </dgm:pt>
    <dgm:pt modelId="{F1828722-CC1F-4541-BE30-E18331151943}" type="pres">
      <dgm:prSet presAssocID="{F63AFB70-8E18-4D54-8AE3-BB392A10DF13}" presName="rootConnector" presStyleLbl="node1" presStyleIdx="2" presStyleCnt="3"/>
      <dgm:spPr/>
    </dgm:pt>
    <dgm:pt modelId="{E536B9FC-751B-49C5-B57C-0BDD389BE145}" type="pres">
      <dgm:prSet presAssocID="{F63AFB70-8E18-4D54-8AE3-BB392A10DF13}" presName="childShape" presStyleCnt="0"/>
      <dgm:spPr/>
    </dgm:pt>
    <dgm:pt modelId="{66418AE5-6BEB-4E2F-A6C8-C76C7C78DEE7}" type="pres">
      <dgm:prSet presAssocID="{D2E293AD-9DFF-4B1F-866A-E1B45E61EEC3}" presName="Name13" presStyleLbl="parChTrans1D2" presStyleIdx="6" presStyleCnt="9"/>
      <dgm:spPr/>
    </dgm:pt>
    <dgm:pt modelId="{2B924A54-3462-432D-936D-34213FB98075}" type="pres">
      <dgm:prSet presAssocID="{F1923EF5-88A4-49C8-BE7F-BE33C2E7A455}" presName="childText" presStyleLbl="bgAcc1" presStyleIdx="6" presStyleCnt="9">
        <dgm:presLayoutVars>
          <dgm:bulletEnabled val="1"/>
        </dgm:presLayoutVars>
      </dgm:prSet>
      <dgm:spPr/>
    </dgm:pt>
    <dgm:pt modelId="{635C2C83-21D8-4394-AA41-4687DF62CEB5}" type="pres">
      <dgm:prSet presAssocID="{F77400C6-B450-42D6-9643-6819DE650034}" presName="Name13" presStyleLbl="parChTrans1D2" presStyleIdx="7" presStyleCnt="9"/>
      <dgm:spPr/>
    </dgm:pt>
    <dgm:pt modelId="{76A8B9AD-B619-4883-B848-3C35E7541D19}" type="pres">
      <dgm:prSet presAssocID="{BC917A9C-D3AA-455A-8808-112A72C6259C}" presName="childText" presStyleLbl="bgAcc1" presStyleIdx="7" presStyleCnt="9">
        <dgm:presLayoutVars>
          <dgm:bulletEnabled val="1"/>
        </dgm:presLayoutVars>
      </dgm:prSet>
      <dgm:spPr/>
    </dgm:pt>
    <dgm:pt modelId="{D5CD04AD-5B14-43F8-A06C-5CD1476C1C32}" type="pres">
      <dgm:prSet presAssocID="{46B69B36-21DF-4B26-B97B-C4407E945214}" presName="Name13" presStyleLbl="parChTrans1D2" presStyleIdx="8" presStyleCnt="9"/>
      <dgm:spPr/>
    </dgm:pt>
    <dgm:pt modelId="{38115F9F-58B2-45CB-AEDC-F9F95195C14D}" type="pres">
      <dgm:prSet presAssocID="{9C3D1045-3CEB-4D14-AC92-D3A61266D821}" presName="childText" presStyleLbl="bgAcc1" presStyleIdx="8" presStyleCnt="9">
        <dgm:presLayoutVars>
          <dgm:bulletEnabled val="1"/>
        </dgm:presLayoutVars>
      </dgm:prSet>
      <dgm:spPr/>
    </dgm:pt>
  </dgm:ptLst>
  <dgm:cxnLst>
    <dgm:cxn modelId="{796F9F08-A320-46FB-9BBF-EC6B1D5FFB2B}" srcId="{97B2F135-8582-4DF8-999D-598AE579EF29}" destId="{BE8A5327-0351-4B90-9F74-DD942FC783DE}" srcOrd="0" destOrd="0" parTransId="{E8236C76-359F-4EAE-9321-BFAFA0D34752}" sibTransId="{64B15E9F-403C-4E93-B692-7432FBF51059}"/>
    <dgm:cxn modelId="{17EFD708-CEF0-4733-9324-E7046DB6A2C1}" srcId="{95D2DDA0-EE6B-42DA-A0E7-D784389B9FAE}" destId="{DD724F25-4396-44DE-B722-BA4C86D0C888}" srcOrd="1" destOrd="0" parTransId="{99B0B6D6-3518-4EBE-AE06-CDA51011755D}" sibTransId="{6808F91F-EBCB-4D41-846C-911F3D4E4FFC}"/>
    <dgm:cxn modelId="{388E3B0E-8BBB-4EA5-828F-B4DA8CB703E4}" type="presOf" srcId="{BE8A5327-0351-4B90-9F74-DD942FC783DE}" destId="{C91F4245-4AA6-4C05-9225-5C11DFFA4328}" srcOrd="1" destOrd="0" presId="urn:microsoft.com/office/officeart/2005/8/layout/hierarchy3"/>
    <dgm:cxn modelId="{E7784B1D-A67E-4692-9882-89B4E2D0A423}" type="presOf" srcId="{F1923EF5-88A4-49C8-BE7F-BE33C2E7A455}" destId="{2B924A54-3462-432D-936D-34213FB98075}" srcOrd="0" destOrd="0" presId="urn:microsoft.com/office/officeart/2005/8/layout/hierarchy3"/>
    <dgm:cxn modelId="{B4A68C1D-0423-4DE5-A383-9EEB7C45752D}" type="presOf" srcId="{F77400C6-B450-42D6-9643-6819DE650034}" destId="{635C2C83-21D8-4394-AA41-4687DF62CEB5}" srcOrd="0" destOrd="0" presId="urn:microsoft.com/office/officeart/2005/8/layout/hierarchy3"/>
    <dgm:cxn modelId="{7B62BF2D-1493-4091-A6F7-1C7215AC86B7}" srcId="{97B2F135-8582-4DF8-999D-598AE579EF29}" destId="{95D2DDA0-EE6B-42DA-A0E7-D784389B9FAE}" srcOrd="1" destOrd="0" parTransId="{B4F3BA4C-3582-4452-8B6A-4B112263B162}" sibTransId="{ECA04F16-7407-4F9E-BB66-34103B1B942F}"/>
    <dgm:cxn modelId="{DE995F31-A316-45C1-9263-1205FF3BA61F}" srcId="{97B2F135-8582-4DF8-999D-598AE579EF29}" destId="{F63AFB70-8E18-4D54-8AE3-BB392A10DF13}" srcOrd="2" destOrd="0" parTransId="{342D0429-3E15-40A6-B658-819186AE8855}" sibTransId="{BD68D4EA-EA37-475A-923A-1E1BB41F7664}"/>
    <dgm:cxn modelId="{C890D431-7AF3-4521-BBEC-9A6A16302DEB}" type="presOf" srcId="{F63AFB70-8E18-4D54-8AE3-BB392A10DF13}" destId="{F1828722-CC1F-4541-BE30-E18331151943}" srcOrd="1" destOrd="0" presId="urn:microsoft.com/office/officeart/2005/8/layout/hierarchy3"/>
    <dgm:cxn modelId="{F3627740-D10A-4FE7-9E68-3824786B432F}" type="presOf" srcId="{745F1D45-BC81-4726-9E61-C93F1E2909F1}" destId="{275E53FF-EA8E-4E2B-9470-482902755263}" srcOrd="0" destOrd="0" presId="urn:microsoft.com/office/officeart/2005/8/layout/hierarchy3"/>
    <dgm:cxn modelId="{3992B65B-EB66-4427-B222-392930293C7E}" srcId="{95D2DDA0-EE6B-42DA-A0E7-D784389B9FAE}" destId="{DF6188F2-7974-4B8A-B9B2-5B070100CAA4}" srcOrd="2" destOrd="0" parTransId="{44A49D99-89D5-494B-8763-FA949A7119AF}" sibTransId="{D1D7B31E-2A03-4BCF-AFD0-8B5B00FE5377}"/>
    <dgm:cxn modelId="{DDA37860-DEE0-451D-A46A-B4EA40461E64}" type="presOf" srcId="{DF6188F2-7974-4B8A-B9B2-5B070100CAA4}" destId="{6AA91A2B-F929-4124-B817-A6BF54A21706}" srcOrd="0" destOrd="0" presId="urn:microsoft.com/office/officeart/2005/8/layout/hierarchy3"/>
    <dgm:cxn modelId="{D7C61D46-723A-4D41-A88E-79CCBFC97000}" type="presOf" srcId="{BE8A5327-0351-4B90-9F74-DD942FC783DE}" destId="{76B60D10-A42F-4D87-AF32-476769E55E48}" srcOrd="0" destOrd="0" presId="urn:microsoft.com/office/officeart/2005/8/layout/hierarchy3"/>
    <dgm:cxn modelId="{91AD7267-6232-457E-87A2-372D56A0BA43}" type="presOf" srcId="{95D2DDA0-EE6B-42DA-A0E7-D784389B9FAE}" destId="{3CA28B4E-DF1A-4BB7-B8FE-5E3551C949F0}" srcOrd="1" destOrd="0" presId="urn:microsoft.com/office/officeart/2005/8/layout/hierarchy3"/>
    <dgm:cxn modelId="{3A279467-D57A-4851-9938-D203E58253BD}" type="presOf" srcId="{9C3D1045-3CEB-4D14-AC92-D3A61266D821}" destId="{38115F9F-58B2-45CB-AEDC-F9F95195C14D}" srcOrd="0" destOrd="0" presId="urn:microsoft.com/office/officeart/2005/8/layout/hierarchy3"/>
    <dgm:cxn modelId="{02DD7F68-0415-4247-8F85-B52B8078F1B8}" srcId="{BE8A5327-0351-4B90-9F74-DD942FC783DE}" destId="{1203B08E-F224-4FA0-8C72-E1AA21C77A46}" srcOrd="0" destOrd="0" parTransId="{790074F5-DA8A-4C17-83DE-F7E1C78E59B3}" sibTransId="{7C9C9FE6-B62A-4B43-BDF7-A273CAAE1AE5}"/>
    <dgm:cxn modelId="{1728636B-075C-49E4-8A40-96968AB47B7A}" srcId="{F63AFB70-8E18-4D54-8AE3-BB392A10DF13}" destId="{F1923EF5-88A4-49C8-BE7F-BE33C2E7A455}" srcOrd="0" destOrd="0" parTransId="{D2E293AD-9DFF-4B1F-866A-E1B45E61EEC3}" sibTransId="{E994CFEB-D765-4C2C-8054-0A9C670B929A}"/>
    <dgm:cxn modelId="{AB33336F-0F6B-44BC-A66C-C57062F0DC4E}" srcId="{BE8A5327-0351-4B90-9F74-DD942FC783DE}" destId="{CEDFB8E6-D077-4CEC-983B-D17185715DC4}" srcOrd="1" destOrd="0" parTransId="{745F1D45-BC81-4726-9E61-C93F1E2909F1}" sibTransId="{C94B8BBE-FFAF-4759-BED8-F7D60C26473C}"/>
    <dgm:cxn modelId="{C7FC456F-27B7-44FA-93E8-C9A492367F2C}" srcId="{95D2DDA0-EE6B-42DA-A0E7-D784389B9FAE}" destId="{D7655D6B-373A-4321-8210-54A86D32DC62}" srcOrd="0" destOrd="0" parTransId="{21AE04FE-123D-4E15-A84D-50620A936ED8}" sibTransId="{4461DB57-34E4-4846-95F2-CF6FEBF90DD3}"/>
    <dgm:cxn modelId="{6FE7DF8A-FA39-4550-BB2E-4F53B38B5949}" type="presOf" srcId="{DD724F25-4396-44DE-B722-BA4C86D0C888}" destId="{BC7A05EE-2176-4AF3-8C9B-A693E639F235}" srcOrd="0" destOrd="0" presId="urn:microsoft.com/office/officeart/2005/8/layout/hierarchy3"/>
    <dgm:cxn modelId="{ABB8038C-9851-40D0-98F4-8C8AFAACA596}" type="presOf" srcId="{99B0B6D6-3518-4EBE-AE06-CDA51011755D}" destId="{A3131442-2358-40F7-A61D-2270904425EE}" srcOrd="0" destOrd="0" presId="urn:microsoft.com/office/officeart/2005/8/layout/hierarchy3"/>
    <dgm:cxn modelId="{6561DC92-AF8F-4745-91CB-94C146789965}" srcId="{F63AFB70-8E18-4D54-8AE3-BB392A10DF13}" destId="{9C3D1045-3CEB-4D14-AC92-D3A61266D821}" srcOrd="2" destOrd="0" parTransId="{46B69B36-21DF-4B26-B97B-C4407E945214}" sibTransId="{7BFC2B42-8669-49BF-B247-606BF2A3DF58}"/>
    <dgm:cxn modelId="{2018BF9D-D196-46E6-876A-1E7CBDF29316}" type="presOf" srcId="{CEDFB8E6-D077-4CEC-983B-D17185715DC4}" destId="{FFCEFFBB-A4AC-45F2-A8A6-F5ACD2EBC056}" srcOrd="0" destOrd="0" presId="urn:microsoft.com/office/officeart/2005/8/layout/hierarchy3"/>
    <dgm:cxn modelId="{FBF1A5A2-5E53-40AF-848E-4CFF8B53EFAF}" type="presOf" srcId="{21AE04FE-123D-4E15-A84D-50620A936ED8}" destId="{E4806C1B-3BEA-4116-9450-1A02DDE3242C}" srcOrd="0" destOrd="0" presId="urn:microsoft.com/office/officeart/2005/8/layout/hierarchy3"/>
    <dgm:cxn modelId="{59857CB7-BD4A-415E-9BF2-A007B2099775}" type="presOf" srcId="{1203B08E-F224-4FA0-8C72-E1AA21C77A46}" destId="{FC749C24-999E-41BF-94CF-E2D02F36F7E8}" srcOrd="0" destOrd="0" presId="urn:microsoft.com/office/officeart/2005/8/layout/hierarchy3"/>
    <dgm:cxn modelId="{F8111ABA-C504-481C-ABDF-057E690605E7}" type="presOf" srcId="{44A49D99-89D5-494B-8763-FA949A7119AF}" destId="{C65E5099-762E-458F-86AC-901C81AB07C2}" srcOrd="0" destOrd="0" presId="urn:microsoft.com/office/officeart/2005/8/layout/hierarchy3"/>
    <dgm:cxn modelId="{173CD8BA-4E9A-47C1-BDB2-51C762F95730}" type="presOf" srcId="{D7655D6B-373A-4321-8210-54A86D32DC62}" destId="{BEBD5F2B-346F-4C66-88CB-357629CE8E2F}" srcOrd="0" destOrd="0" presId="urn:microsoft.com/office/officeart/2005/8/layout/hierarchy3"/>
    <dgm:cxn modelId="{CBCC54BC-9847-4D10-80A2-719629AE611F}" srcId="{F63AFB70-8E18-4D54-8AE3-BB392A10DF13}" destId="{BC917A9C-D3AA-455A-8808-112A72C6259C}" srcOrd="1" destOrd="0" parTransId="{F77400C6-B450-42D6-9643-6819DE650034}" sibTransId="{898DA271-BE22-41E6-B52F-EC60FE1CB14B}"/>
    <dgm:cxn modelId="{5CDA8BC4-1538-4EC4-859C-0ECF5E412BDB}" type="presOf" srcId="{F63AFB70-8E18-4D54-8AE3-BB392A10DF13}" destId="{2F106104-BFC9-4643-9411-738AA8E0731D}" srcOrd="0" destOrd="0" presId="urn:microsoft.com/office/officeart/2005/8/layout/hierarchy3"/>
    <dgm:cxn modelId="{19D275C5-74C3-4426-ACD9-B5EA261E096E}" type="presOf" srcId="{262B5601-DA0E-4AEF-9CDB-2433B10C6716}" destId="{A23D3FAF-64E7-460F-A681-3925FE70E677}" srcOrd="0" destOrd="0" presId="urn:microsoft.com/office/officeart/2005/8/layout/hierarchy3"/>
    <dgm:cxn modelId="{D2EB87CC-FDF6-4DE2-9F5E-54391CF066A4}" srcId="{BE8A5327-0351-4B90-9F74-DD942FC783DE}" destId="{76828E4C-DC94-44AE-86AB-BD2F311BD4E2}" srcOrd="2" destOrd="0" parTransId="{262B5601-DA0E-4AEF-9CDB-2433B10C6716}" sibTransId="{B7ACC865-EC27-4EDF-A4C7-209A1B6982E5}"/>
    <dgm:cxn modelId="{E0F402DE-9955-400A-9F15-571A41A98F1C}" type="presOf" srcId="{D2E293AD-9DFF-4B1F-866A-E1B45E61EEC3}" destId="{66418AE5-6BEB-4E2F-A6C8-C76C7C78DEE7}" srcOrd="0" destOrd="0" presId="urn:microsoft.com/office/officeart/2005/8/layout/hierarchy3"/>
    <dgm:cxn modelId="{7D47D7E6-5CAD-48A9-9212-F6F55787A59E}" type="presOf" srcId="{46B69B36-21DF-4B26-B97B-C4407E945214}" destId="{D5CD04AD-5B14-43F8-A06C-5CD1476C1C32}" srcOrd="0" destOrd="0" presId="urn:microsoft.com/office/officeart/2005/8/layout/hierarchy3"/>
    <dgm:cxn modelId="{C0995EF1-13AE-4ED2-A22A-9CF456B0757C}" type="presOf" srcId="{95D2DDA0-EE6B-42DA-A0E7-D784389B9FAE}" destId="{41B6750F-A304-4939-9B06-66453410227F}" srcOrd="0" destOrd="0" presId="urn:microsoft.com/office/officeart/2005/8/layout/hierarchy3"/>
    <dgm:cxn modelId="{DB3074F8-8FF8-42D8-84C6-61B6FC2B129B}" type="presOf" srcId="{97B2F135-8582-4DF8-999D-598AE579EF29}" destId="{EFA63D21-55F6-477C-9C70-44EB2AD3BFDA}" srcOrd="0" destOrd="0" presId="urn:microsoft.com/office/officeart/2005/8/layout/hierarchy3"/>
    <dgm:cxn modelId="{FCC9A1F9-5E09-4B8C-893E-AC30B2C9CBB4}" type="presOf" srcId="{790074F5-DA8A-4C17-83DE-F7E1C78E59B3}" destId="{54612B88-47BC-44DB-BD5A-00B3DA781F6C}" srcOrd="0" destOrd="0" presId="urn:microsoft.com/office/officeart/2005/8/layout/hierarchy3"/>
    <dgm:cxn modelId="{904EA9F9-F7F7-4E7D-906D-4A1790080618}" type="presOf" srcId="{BC917A9C-D3AA-455A-8808-112A72C6259C}" destId="{76A8B9AD-B619-4883-B848-3C35E7541D19}" srcOrd="0" destOrd="0" presId="urn:microsoft.com/office/officeart/2005/8/layout/hierarchy3"/>
    <dgm:cxn modelId="{E2553CFB-B25B-4077-A6B2-95279E828FA9}" type="presOf" srcId="{76828E4C-DC94-44AE-86AB-BD2F311BD4E2}" destId="{28476EDC-C5FE-43C9-86D5-2ABB28DB15AB}" srcOrd="0" destOrd="0" presId="urn:microsoft.com/office/officeart/2005/8/layout/hierarchy3"/>
    <dgm:cxn modelId="{1D318A6F-1279-4649-A00B-EFD795D8C544}" type="presParOf" srcId="{EFA63D21-55F6-477C-9C70-44EB2AD3BFDA}" destId="{9B47747C-84AC-49F5-8111-DA66F1E0D910}" srcOrd="0" destOrd="0" presId="urn:microsoft.com/office/officeart/2005/8/layout/hierarchy3"/>
    <dgm:cxn modelId="{85FBD217-E6F9-4289-AC3F-83F0C4BE951B}" type="presParOf" srcId="{9B47747C-84AC-49F5-8111-DA66F1E0D910}" destId="{D277AB2B-73CB-4FCF-B226-E2FF532EA4B7}" srcOrd="0" destOrd="0" presId="urn:microsoft.com/office/officeart/2005/8/layout/hierarchy3"/>
    <dgm:cxn modelId="{5673A6F1-85DD-4E3F-A58E-F09E648C5E77}" type="presParOf" srcId="{D277AB2B-73CB-4FCF-B226-E2FF532EA4B7}" destId="{76B60D10-A42F-4D87-AF32-476769E55E48}" srcOrd="0" destOrd="0" presId="urn:microsoft.com/office/officeart/2005/8/layout/hierarchy3"/>
    <dgm:cxn modelId="{C1B3EA4D-5DAE-4A43-9198-1C2539951F45}" type="presParOf" srcId="{D277AB2B-73CB-4FCF-B226-E2FF532EA4B7}" destId="{C91F4245-4AA6-4C05-9225-5C11DFFA4328}" srcOrd="1" destOrd="0" presId="urn:microsoft.com/office/officeart/2005/8/layout/hierarchy3"/>
    <dgm:cxn modelId="{BBFC9BA1-7932-4B13-B4A7-2925CF2F4A76}" type="presParOf" srcId="{9B47747C-84AC-49F5-8111-DA66F1E0D910}" destId="{99DC4C3D-B6D3-40DD-B2AF-DF415CC06465}" srcOrd="1" destOrd="0" presId="urn:microsoft.com/office/officeart/2005/8/layout/hierarchy3"/>
    <dgm:cxn modelId="{5D65DE2C-625A-4E69-98ED-A9904A3A4AEF}" type="presParOf" srcId="{99DC4C3D-B6D3-40DD-B2AF-DF415CC06465}" destId="{54612B88-47BC-44DB-BD5A-00B3DA781F6C}" srcOrd="0" destOrd="0" presId="urn:microsoft.com/office/officeart/2005/8/layout/hierarchy3"/>
    <dgm:cxn modelId="{3D1663A5-AB01-49E6-A01A-2C8A42D5E0E0}" type="presParOf" srcId="{99DC4C3D-B6D3-40DD-B2AF-DF415CC06465}" destId="{FC749C24-999E-41BF-94CF-E2D02F36F7E8}" srcOrd="1" destOrd="0" presId="urn:microsoft.com/office/officeart/2005/8/layout/hierarchy3"/>
    <dgm:cxn modelId="{8BE22300-B9F3-42BE-A273-FDF11D42C311}" type="presParOf" srcId="{99DC4C3D-B6D3-40DD-B2AF-DF415CC06465}" destId="{275E53FF-EA8E-4E2B-9470-482902755263}" srcOrd="2" destOrd="0" presId="urn:microsoft.com/office/officeart/2005/8/layout/hierarchy3"/>
    <dgm:cxn modelId="{F4C646D7-A7E4-4383-A46F-0D8010F88179}" type="presParOf" srcId="{99DC4C3D-B6D3-40DD-B2AF-DF415CC06465}" destId="{FFCEFFBB-A4AC-45F2-A8A6-F5ACD2EBC056}" srcOrd="3" destOrd="0" presId="urn:microsoft.com/office/officeart/2005/8/layout/hierarchy3"/>
    <dgm:cxn modelId="{4C789C26-2C67-4C2F-9392-B4908A063D15}" type="presParOf" srcId="{99DC4C3D-B6D3-40DD-B2AF-DF415CC06465}" destId="{A23D3FAF-64E7-460F-A681-3925FE70E677}" srcOrd="4" destOrd="0" presId="urn:microsoft.com/office/officeart/2005/8/layout/hierarchy3"/>
    <dgm:cxn modelId="{FFB11A9E-6AFE-4CB7-99B4-2D227153F75E}" type="presParOf" srcId="{99DC4C3D-B6D3-40DD-B2AF-DF415CC06465}" destId="{28476EDC-C5FE-43C9-86D5-2ABB28DB15AB}" srcOrd="5" destOrd="0" presId="urn:microsoft.com/office/officeart/2005/8/layout/hierarchy3"/>
    <dgm:cxn modelId="{9E67D4E8-DA1D-47E7-A014-40B5FD652C96}" type="presParOf" srcId="{EFA63D21-55F6-477C-9C70-44EB2AD3BFDA}" destId="{819BDB7A-61CA-4035-9AC5-E8873AD0B75E}" srcOrd="1" destOrd="0" presId="urn:microsoft.com/office/officeart/2005/8/layout/hierarchy3"/>
    <dgm:cxn modelId="{D1B2D94F-682E-40C5-8111-971A7724EAE2}" type="presParOf" srcId="{819BDB7A-61CA-4035-9AC5-E8873AD0B75E}" destId="{C15E0F16-F4A0-4BB9-B5B1-008180F82818}" srcOrd="0" destOrd="0" presId="urn:microsoft.com/office/officeart/2005/8/layout/hierarchy3"/>
    <dgm:cxn modelId="{232DE416-9A8D-4003-A8EA-347BE5F62261}" type="presParOf" srcId="{C15E0F16-F4A0-4BB9-B5B1-008180F82818}" destId="{41B6750F-A304-4939-9B06-66453410227F}" srcOrd="0" destOrd="0" presId="urn:microsoft.com/office/officeart/2005/8/layout/hierarchy3"/>
    <dgm:cxn modelId="{8D8A0A9E-2B92-421C-B6F1-D85B10C4D969}" type="presParOf" srcId="{C15E0F16-F4A0-4BB9-B5B1-008180F82818}" destId="{3CA28B4E-DF1A-4BB7-B8FE-5E3551C949F0}" srcOrd="1" destOrd="0" presId="urn:microsoft.com/office/officeart/2005/8/layout/hierarchy3"/>
    <dgm:cxn modelId="{E64801D1-FEC2-4F1D-9C9B-7CB6A018E13E}" type="presParOf" srcId="{819BDB7A-61CA-4035-9AC5-E8873AD0B75E}" destId="{E311D9B3-9F04-435A-983D-30A6B18D194D}" srcOrd="1" destOrd="0" presId="urn:microsoft.com/office/officeart/2005/8/layout/hierarchy3"/>
    <dgm:cxn modelId="{F3BECE4C-FBC4-422B-9C6B-0038AD9DAF1B}" type="presParOf" srcId="{E311D9B3-9F04-435A-983D-30A6B18D194D}" destId="{E4806C1B-3BEA-4116-9450-1A02DDE3242C}" srcOrd="0" destOrd="0" presId="urn:microsoft.com/office/officeart/2005/8/layout/hierarchy3"/>
    <dgm:cxn modelId="{4D3F711E-977D-4DD3-BF46-D67DC82650CE}" type="presParOf" srcId="{E311D9B3-9F04-435A-983D-30A6B18D194D}" destId="{BEBD5F2B-346F-4C66-88CB-357629CE8E2F}" srcOrd="1" destOrd="0" presId="urn:microsoft.com/office/officeart/2005/8/layout/hierarchy3"/>
    <dgm:cxn modelId="{D2A14C2A-5AD0-42F8-9E61-5707CBCC2D9E}" type="presParOf" srcId="{E311D9B3-9F04-435A-983D-30A6B18D194D}" destId="{A3131442-2358-40F7-A61D-2270904425EE}" srcOrd="2" destOrd="0" presId="urn:microsoft.com/office/officeart/2005/8/layout/hierarchy3"/>
    <dgm:cxn modelId="{2F8A7D39-C36D-415D-9A66-3C33FAB4F105}" type="presParOf" srcId="{E311D9B3-9F04-435A-983D-30A6B18D194D}" destId="{BC7A05EE-2176-4AF3-8C9B-A693E639F235}" srcOrd="3" destOrd="0" presId="urn:microsoft.com/office/officeart/2005/8/layout/hierarchy3"/>
    <dgm:cxn modelId="{7447DFFF-1817-4103-9DC8-1967F420A96B}" type="presParOf" srcId="{E311D9B3-9F04-435A-983D-30A6B18D194D}" destId="{C65E5099-762E-458F-86AC-901C81AB07C2}" srcOrd="4" destOrd="0" presId="urn:microsoft.com/office/officeart/2005/8/layout/hierarchy3"/>
    <dgm:cxn modelId="{6F4401E4-3453-45C0-B9C0-5B5A7980D749}" type="presParOf" srcId="{E311D9B3-9F04-435A-983D-30A6B18D194D}" destId="{6AA91A2B-F929-4124-B817-A6BF54A21706}" srcOrd="5" destOrd="0" presId="urn:microsoft.com/office/officeart/2005/8/layout/hierarchy3"/>
    <dgm:cxn modelId="{A4B32152-52C4-4627-930A-03646081EE44}" type="presParOf" srcId="{EFA63D21-55F6-477C-9C70-44EB2AD3BFDA}" destId="{1CE48392-CDF9-4266-947A-0B492BC768E9}" srcOrd="2" destOrd="0" presId="urn:microsoft.com/office/officeart/2005/8/layout/hierarchy3"/>
    <dgm:cxn modelId="{C4199084-E5C6-4224-A4B0-197CBBACAAF0}" type="presParOf" srcId="{1CE48392-CDF9-4266-947A-0B492BC768E9}" destId="{D9562FC0-41B7-4271-9901-D4FF74B07F06}" srcOrd="0" destOrd="0" presId="urn:microsoft.com/office/officeart/2005/8/layout/hierarchy3"/>
    <dgm:cxn modelId="{8A9D4F63-7D37-4EAD-B9B3-DEB539ED4E3A}" type="presParOf" srcId="{D9562FC0-41B7-4271-9901-D4FF74B07F06}" destId="{2F106104-BFC9-4643-9411-738AA8E0731D}" srcOrd="0" destOrd="0" presId="urn:microsoft.com/office/officeart/2005/8/layout/hierarchy3"/>
    <dgm:cxn modelId="{71C67EE4-CF12-48E2-B6B2-1ABBA11FF80E}" type="presParOf" srcId="{D9562FC0-41B7-4271-9901-D4FF74B07F06}" destId="{F1828722-CC1F-4541-BE30-E18331151943}" srcOrd="1" destOrd="0" presId="urn:microsoft.com/office/officeart/2005/8/layout/hierarchy3"/>
    <dgm:cxn modelId="{BBD1B039-DD62-4CA7-B4AE-FBCCB1303052}" type="presParOf" srcId="{1CE48392-CDF9-4266-947A-0B492BC768E9}" destId="{E536B9FC-751B-49C5-B57C-0BDD389BE145}" srcOrd="1" destOrd="0" presId="urn:microsoft.com/office/officeart/2005/8/layout/hierarchy3"/>
    <dgm:cxn modelId="{69739D56-4FAA-48C8-816F-855E66CD6792}" type="presParOf" srcId="{E536B9FC-751B-49C5-B57C-0BDD389BE145}" destId="{66418AE5-6BEB-4E2F-A6C8-C76C7C78DEE7}" srcOrd="0" destOrd="0" presId="urn:microsoft.com/office/officeart/2005/8/layout/hierarchy3"/>
    <dgm:cxn modelId="{0A0EA907-1A8E-4CEF-95D9-23AA45601D83}" type="presParOf" srcId="{E536B9FC-751B-49C5-B57C-0BDD389BE145}" destId="{2B924A54-3462-432D-936D-34213FB98075}" srcOrd="1" destOrd="0" presId="urn:microsoft.com/office/officeart/2005/8/layout/hierarchy3"/>
    <dgm:cxn modelId="{EC617B9A-C5F6-4F98-91F9-80F9754C3D21}" type="presParOf" srcId="{E536B9FC-751B-49C5-B57C-0BDD389BE145}" destId="{635C2C83-21D8-4394-AA41-4687DF62CEB5}" srcOrd="2" destOrd="0" presId="urn:microsoft.com/office/officeart/2005/8/layout/hierarchy3"/>
    <dgm:cxn modelId="{653C89E5-D5A8-41E0-915E-75DEBCE1FF3F}" type="presParOf" srcId="{E536B9FC-751B-49C5-B57C-0BDD389BE145}" destId="{76A8B9AD-B619-4883-B848-3C35E7541D19}" srcOrd="3" destOrd="0" presId="urn:microsoft.com/office/officeart/2005/8/layout/hierarchy3"/>
    <dgm:cxn modelId="{3CCF4497-92EC-44DA-A630-284D8112988B}" type="presParOf" srcId="{E536B9FC-751B-49C5-B57C-0BDD389BE145}" destId="{D5CD04AD-5B14-43F8-A06C-5CD1476C1C32}" srcOrd="4" destOrd="0" presId="urn:microsoft.com/office/officeart/2005/8/layout/hierarchy3"/>
    <dgm:cxn modelId="{0B874014-9EDA-47C7-B70A-4480BD3933C5}" type="presParOf" srcId="{E536B9FC-751B-49C5-B57C-0BDD389BE145}" destId="{38115F9F-58B2-45CB-AEDC-F9F95195C14D}" srcOrd="5" destOrd="0" presId="urn:microsoft.com/office/officeart/2005/8/layout/hierarchy3"/>
  </dgm:cxnLst>
  <dgm:bg/>
  <dgm:whole>
    <a:ln w="6350">
      <a:solidFill>
        <a:schemeClr val="accent6">
          <a:lumMod val="75000"/>
        </a:schemeClr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6B60D10-A42F-4D87-AF32-476769E55E48}">
      <dsp:nvSpPr>
        <dsp:cNvPr id="0" name=""/>
        <dsp:cNvSpPr/>
      </dsp:nvSpPr>
      <dsp:spPr>
        <a:xfrm>
          <a:off x="228947" y="1167"/>
          <a:ext cx="1066453" cy="482776"/>
        </a:xfrm>
        <a:prstGeom prst="roundRect">
          <a:avLst>
            <a:gd name="adj" fmla="val 10000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500" kern="1200"/>
            <a:t>Price .7071</a:t>
          </a:r>
        </a:p>
      </dsp:txBody>
      <dsp:txXfrm>
        <a:off x="243087" y="15307"/>
        <a:ext cx="1038173" cy="454496"/>
      </dsp:txXfrm>
    </dsp:sp>
    <dsp:sp modelId="{54612B88-47BC-44DB-BD5A-00B3DA781F6C}">
      <dsp:nvSpPr>
        <dsp:cNvPr id="0" name=""/>
        <dsp:cNvSpPr/>
      </dsp:nvSpPr>
      <dsp:spPr>
        <a:xfrm>
          <a:off x="335593" y="483944"/>
          <a:ext cx="106645" cy="362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2082"/>
              </a:lnTo>
              <a:lnTo>
                <a:pt x="106645" y="36208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749C24-999E-41BF-94CF-E2D02F36F7E8}">
      <dsp:nvSpPr>
        <dsp:cNvPr id="0" name=""/>
        <dsp:cNvSpPr/>
      </dsp:nvSpPr>
      <dsp:spPr>
        <a:xfrm>
          <a:off x="442238" y="604638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Coaxial .7146</a:t>
          </a:r>
        </a:p>
      </dsp:txBody>
      <dsp:txXfrm>
        <a:off x="456378" y="618778"/>
        <a:ext cx="744162" cy="454496"/>
      </dsp:txXfrm>
    </dsp:sp>
    <dsp:sp modelId="{275E53FF-EA8E-4E2B-9470-482902755263}">
      <dsp:nvSpPr>
        <dsp:cNvPr id="0" name=""/>
        <dsp:cNvSpPr/>
      </dsp:nvSpPr>
      <dsp:spPr>
        <a:xfrm>
          <a:off x="335593" y="483944"/>
          <a:ext cx="106645" cy="9655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5553"/>
              </a:lnTo>
              <a:lnTo>
                <a:pt x="106645" y="965553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CEFFBB-A4AC-45F2-A8A6-F5ACD2EBC056}">
      <dsp:nvSpPr>
        <dsp:cNvPr id="0" name=""/>
        <dsp:cNvSpPr/>
      </dsp:nvSpPr>
      <dsp:spPr>
        <a:xfrm>
          <a:off x="442238" y="1208109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F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Component .0789</a:t>
          </a:r>
        </a:p>
      </dsp:txBody>
      <dsp:txXfrm>
        <a:off x="456378" y="1222249"/>
        <a:ext cx="744162" cy="454496"/>
      </dsp:txXfrm>
    </dsp:sp>
    <dsp:sp modelId="{A23D3FAF-64E7-460F-A681-3925FE70E677}">
      <dsp:nvSpPr>
        <dsp:cNvPr id="0" name=""/>
        <dsp:cNvSpPr/>
      </dsp:nvSpPr>
      <dsp:spPr>
        <a:xfrm>
          <a:off x="335593" y="483944"/>
          <a:ext cx="106645" cy="1569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9024"/>
              </a:lnTo>
              <a:lnTo>
                <a:pt x="106645" y="1569024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476EDC-C5FE-43C9-86D5-2ABB28DB15AB}">
      <dsp:nvSpPr>
        <dsp:cNvPr id="0" name=""/>
        <dsp:cNvSpPr/>
      </dsp:nvSpPr>
      <dsp:spPr>
        <a:xfrm>
          <a:off x="442238" y="1811580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5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Tweeters .2064</a:t>
          </a:r>
        </a:p>
      </dsp:txBody>
      <dsp:txXfrm>
        <a:off x="456378" y="1825720"/>
        <a:ext cx="744162" cy="454496"/>
      </dsp:txXfrm>
    </dsp:sp>
    <dsp:sp modelId="{41B6750F-A304-4939-9B06-66453410227F}">
      <dsp:nvSpPr>
        <dsp:cNvPr id="0" name=""/>
        <dsp:cNvSpPr/>
      </dsp:nvSpPr>
      <dsp:spPr>
        <a:xfrm>
          <a:off x="1536790" y="1167"/>
          <a:ext cx="1327153" cy="482776"/>
        </a:xfrm>
        <a:prstGeom prst="roundRect">
          <a:avLst>
            <a:gd name="adj" fmla="val 10000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500" kern="1200"/>
            <a:t>Sound .2014</a:t>
          </a:r>
        </a:p>
      </dsp:txBody>
      <dsp:txXfrm>
        <a:off x="1550930" y="15307"/>
        <a:ext cx="1298873" cy="454496"/>
      </dsp:txXfrm>
    </dsp:sp>
    <dsp:sp modelId="{E4806C1B-3BEA-4116-9450-1A02DDE3242C}">
      <dsp:nvSpPr>
        <dsp:cNvPr id="0" name=""/>
        <dsp:cNvSpPr/>
      </dsp:nvSpPr>
      <dsp:spPr>
        <a:xfrm>
          <a:off x="1669505" y="483944"/>
          <a:ext cx="132715" cy="362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2082"/>
              </a:lnTo>
              <a:lnTo>
                <a:pt x="132715" y="36208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D5F2B-346F-4C66-88CB-357629CE8E2F}">
      <dsp:nvSpPr>
        <dsp:cNvPr id="0" name=""/>
        <dsp:cNvSpPr/>
      </dsp:nvSpPr>
      <dsp:spPr>
        <a:xfrm>
          <a:off x="1802220" y="604638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Coaxial .1226</a:t>
          </a:r>
        </a:p>
      </dsp:txBody>
      <dsp:txXfrm>
        <a:off x="1816360" y="618778"/>
        <a:ext cx="744162" cy="454496"/>
      </dsp:txXfrm>
    </dsp:sp>
    <dsp:sp modelId="{A3131442-2358-40F7-A61D-2270904425EE}">
      <dsp:nvSpPr>
        <dsp:cNvPr id="0" name=""/>
        <dsp:cNvSpPr/>
      </dsp:nvSpPr>
      <dsp:spPr>
        <a:xfrm>
          <a:off x="1669505" y="483944"/>
          <a:ext cx="132715" cy="9655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5553"/>
              </a:lnTo>
              <a:lnTo>
                <a:pt x="132715" y="965553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A05EE-2176-4AF3-8C9B-A693E639F235}">
      <dsp:nvSpPr>
        <dsp:cNvPr id="0" name=""/>
        <dsp:cNvSpPr/>
      </dsp:nvSpPr>
      <dsp:spPr>
        <a:xfrm>
          <a:off x="1802220" y="1208109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F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Component .3202</a:t>
          </a:r>
        </a:p>
      </dsp:txBody>
      <dsp:txXfrm>
        <a:off x="1816360" y="1222249"/>
        <a:ext cx="744162" cy="454496"/>
      </dsp:txXfrm>
    </dsp:sp>
    <dsp:sp modelId="{C65E5099-762E-458F-86AC-901C81AB07C2}">
      <dsp:nvSpPr>
        <dsp:cNvPr id="0" name=""/>
        <dsp:cNvSpPr/>
      </dsp:nvSpPr>
      <dsp:spPr>
        <a:xfrm>
          <a:off x="1669505" y="483944"/>
          <a:ext cx="132715" cy="1569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9024"/>
              </a:lnTo>
              <a:lnTo>
                <a:pt x="132715" y="1569024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A91A2B-F929-4124-B817-A6BF54A21706}">
      <dsp:nvSpPr>
        <dsp:cNvPr id="0" name=""/>
        <dsp:cNvSpPr/>
      </dsp:nvSpPr>
      <dsp:spPr>
        <a:xfrm>
          <a:off x="1802220" y="1811580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5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Tweeters .5571</a:t>
          </a:r>
        </a:p>
      </dsp:txBody>
      <dsp:txXfrm>
        <a:off x="1816360" y="1825720"/>
        <a:ext cx="744162" cy="454496"/>
      </dsp:txXfrm>
    </dsp:sp>
    <dsp:sp modelId="{2F106104-BFC9-4643-9411-738AA8E0731D}">
      <dsp:nvSpPr>
        <dsp:cNvPr id="0" name=""/>
        <dsp:cNvSpPr/>
      </dsp:nvSpPr>
      <dsp:spPr>
        <a:xfrm>
          <a:off x="3105331" y="1167"/>
          <a:ext cx="1396470" cy="482776"/>
        </a:xfrm>
        <a:prstGeom prst="roundRect">
          <a:avLst>
            <a:gd name="adj" fmla="val 10000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500" kern="1200"/>
            <a:t>Reception .0915</a:t>
          </a:r>
        </a:p>
      </dsp:txBody>
      <dsp:txXfrm>
        <a:off x="3119471" y="15307"/>
        <a:ext cx="1368190" cy="454496"/>
      </dsp:txXfrm>
    </dsp:sp>
    <dsp:sp modelId="{66418AE5-6BEB-4E2F-A6C8-C76C7C78DEE7}">
      <dsp:nvSpPr>
        <dsp:cNvPr id="0" name=""/>
        <dsp:cNvSpPr/>
      </dsp:nvSpPr>
      <dsp:spPr>
        <a:xfrm>
          <a:off x="3244978" y="483944"/>
          <a:ext cx="139647" cy="362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2082"/>
              </a:lnTo>
              <a:lnTo>
                <a:pt x="139647" y="36208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924A54-3462-432D-936D-34213FB98075}">
      <dsp:nvSpPr>
        <dsp:cNvPr id="0" name=""/>
        <dsp:cNvSpPr/>
      </dsp:nvSpPr>
      <dsp:spPr>
        <a:xfrm>
          <a:off x="3384625" y="604638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Coaxial .5794</a:t>
          </a:r>
        </a:p>
      </dsp:txBody>
      <dsp:txXfrm>
        <a:off x="3398765" y="618778"/>
        <a:ext cx="744162" cy="454496"/>
      </dsp:txXfrm>
    </dsp:sp>
    <dsp:sp modelId="{635C2C83-21D8-4394-AA41-4687DF62CEB5}">
      <dsp:nvSpPr>
        <dsp:cNvPr id="0" name=""/>
        <dsp:cNvSpPr/>
      </dsp:nvSpPr>
      <dsp:spPr>
        <a:xfrm>
          <a:off x="3244978" y="483944"/>
          <a:ext cx="139647" cy="9655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5553"/>
              </a:lnTo>
              <a:lnTo>
                <a:pt x="139647" y="965553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A8B9AD-B619-4883-B848-3C35E7541D19}">
      <dsp:nvSpPr>
        <dsp:cNvPr id="0" name=""/>
        <dsp:cNvSpPr/>
      </dsp:nvSpPr>
      <dsp:spPr>
        <a:xfrm>
          <a:off x="3384625" y="1208109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F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Component .1865</a:t>
          </a:r>
        </a:p>
      </dsp:txBody>
      <dsp:txXfrm>
        <a:off x="3398765" y="1222249"/>
        <a:ext cx="744162" cy="454496"/>
      </dsp:txXfrm>
    </dsp:sp>
    <dsp:sp modelId="{D5CD04AD-5B14-43F8-A06C-5CD1476C1C32}">
      <dsp:nvSpPr>
        <dsp:cNvPr id="0" name=""/>
        <dsp:cNvSpPr/>
      </dsp:nvSpPr>
      <dsp:spPr>
        <a:xfrm>
          <a:off x="3244978" y="483944"/>
          <a:ext cx="139647" cy="1569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9024"/>
              </a:lnTo>
              <a:lnTo>
                <a:pt x="139647" y="1569024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115F9F-58B2-45CB-AEDC-F9F95195C14D}">
      <dsp:nvSpPr>
        <dsp:cNvPr id="0" name=""/>
        <dsp:cNvSpPr/>
      </dsp:nvSpPr>
      <dsp:spPr>
        <a:xfrm>
          <a:off x="3384625" y="1811580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5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Tweeters .2341</a:t>
          </a:r>
        </a:p>
      </dsp:txBody>
      <dsp:txXfrm>
        <a:off x="3398765" y="1825720"/>
        <a:ext cx="744162" cy="4544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62</xdr:row>
      <xdr:rowOff>0</xdr:rowOff>
    </xdr:from>
    <xdr:to>
      <xdr:col>12</xdr:col>
      <xdr:colOff>609600</xdr:colOff>
      <xdr:row>73</xdr:row>
      <xdr:rowOff>130175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B56A680-BCBF-4077-8A69-8A0E3E22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F158-2029-44A9-8CA7-93AC60014193}">
  <dimension ref="A1:L73"/>
  <sheetViews>
    <sheetView tabSelected="1" topLeftCell="A54" workbookViewId="0">
      <selection activeCell="C71" sqref="C71"/>
    </sheetView>
  </sheetViews>
  <sheetFormatPr defaultRowHeight="15.5" x14ac:dyDescent="0.35"/>
  <cols>
    <col min="1" max="1" width="5.33203125" style="2" customWidth="1"/>
    <col min="2" max="2" width="11.33203125" style="2" customWidth="1"/>
    <col min="3" max="3" width="11.08203125" style="2" customWidth="1"/>
    <col min="4" max="6" width="11.08203125" style="3" customWidth="1"/>
    <col min="7" max="7" width="8.6640625" style="2"/>
    <col min="8" max="8" width="11.08203125" style="2" customWidth="1"/>
    <col min="9" max="9" width="8.6640625" style="3"/>
    <col min="10" max="10" width="11.08203125" style="3" customWidth="1"/>
    <col min="11" max="11" width="14.58203125" style="3" customWidth="1"/>
    <col min="12" max="12" width="8.6640625" style="3"/>
    <col min="13" max="2000" width="8.6640625" style="2"/>
    <col min="2001" max="2001" width="2.4140625" style="2" customWidth="1"/>
    <col min="2002" max="16384" width="8.6640625" style="2"/>
  </cols>
  <sheetData>
    <row r="1" spans="1:12" x14ac:dyDescent="0.35">
      <c r="A1" s="1" t="s">
        <v>12</v>
      </c>
    </row>
    <row r="2" spans="1:12" x14ac:dyDescent="0.35">
      <c r="A2" s="1"/>
    </row>
    <row r="3" spans="1:12" x14ac:dyDescent="0.35">
      <c r="A3" s="1" t="s">
        <v>11</v>
      </c>
    </row>
    <row r="4" spans="1:12" x14ac:dyDescent="0.35">
      <c r="A4" s="1"/>
      <c r="C4" s="1" t="s">
        <v>8</v>
      </c>
      <c r="H4" s="1" t="s">
        <v>10</v>
      </c>
    </row>
    <row r="6" spans="1:12" x14ac:dyDescent="0.35">
      <c r="B6" s="1" t="s">
        <v>4</v>
      </c>
      <c r="D6" s="7" t="s">
        <v>0</v>
      </c>
      <c r="E6" s="8" t="s">
        <v>1</v>
      </c>
      <c r="F6" s="9" t="s">
        <v>2</v>
      </c>
      <c r="I6" s="7" t="s">
        <v>0</v>
      </c>
      <c r="J6" s="8" t="s">
        <v>1</v>
      </c>
      <c r="K6" s="8" t="s">
        <v>2</v>
      </c>
      <c r="L6" s="26" t="s">
        <v>9</v>
      </c>
    </row>
    <row r="7" spans="1:12" x14ac:dyDescent="0.35">
      <c r="C7" s="21" t="s">
        <v>0</v>
      </c>
      <c r="D7" s="17">
        <v>1</v>
      </c>
      <c r="E7" s="17">
        <v>5</v>
      </c>
      <c r="F7" s="18">
        <v>6</v>
      </c>
      <c r="H7" s="21" t="s">
        <v>0</v>
      </c>
      <c r="I7" s="17">
        <f>D7/D$10</f>
        <v>0.73170731707317072</v>
      </c>
      <c r="J7" s="17">
        <f t="shared" ref="J7:K9" si="0">E7/E$10</f>
        <v>0.78947368421052633</v>
      </c>
      <c r="K7" s="17">
        <f t="shared" si="0"/>
        <v>0.6</v>
      </c>
      <c r="L7" s="27">
        <f>AVERAGE(I7:K7)</f>
        <v>0.70706033376123234</v>
      </c>
    </row>
    <row r="8" spans="1:12" x14ac:dyDescent="0.35">
      <c r="C8" s="22" t="s">
        <v>1</v>
      </c>
      <c r="D8" s="11">
        <v>0.2</v>
      </c>
      <c r="E8" s="11">
        <v>1</v>
      </c>
      <c r="F8" s="12">
        <v>3</v>
      </c>
      <c r="H8" s="22" t="s">
        <v>1</v>
      </c>
      <c r="I8" s="11">
        <f t="shared" ref="I8:I9" si="1">D8/D$10</f>
        <v>0.14634146341463414</v>
      </c>
      <c r="J8" s="11">
        <f t="shared" si="0"/>
        <v>0.15789473684210528</v>
      </c>
      <c r="K8" s="11">
        <f t="shared" si="0"/>
        <v>0.3</v>
      </c>
      <c r="L8" s="28">
        <f t="shared" ref="L8:L9" si="2">AVERAGE(I8:K8)</f>
        <v>0.20141206675224646</v>
      </c>
    </row>
    <row r="9" spans="1:12" x14ac:dyDescent="0.35">
      <c r="C9" s="22" t="s">
        <v>2</v>
      </c>
      <c r="D9" s="11">
        <v>0.16666666666666666</v>
      </c>
      <c r="E9" s="11">
        <v>0.33333333333333331</v>
      </c>
      <c r="F9" s="12">
        <v>1</v>
      </c>
      <c r="H9" s="23" t="s">
        <v>2</v>
      </c>
      <c r="I9" s="14">
        <f t="shared" si="1"/>
        <v>0.12195121951219512</v>
      </c>
      <c r="J9" s="14">
        <f t="shared" si="0"/>
        <v>5.2631578947368418E-2</v>
      </c>
      <c r="K9" s="14">
        <f t="shared" si="0"/>
        <v>0.1</v>
      </c>
      <c r="L9" s="29">
        <f t="shared" si="2"/>
        <v>9.1527599486521186E-2</v>
      </c>
    </row>
    <row r="10" spans="1:12" x14ac:dyDescent="0.35">
      <c r="C10" s="6" t="s">
        <v>7</v>
      </c>
      <c r="D10" s="24">
        <f>SUM(D7:D9)</f>
        <v>1.3666666666666667</v>
      </c>
      <c r="E10" s="24">
        <f t="shared" ref="E10:F10" si="3">SUM(E7:E9)</f>
        <v>6.333333333333333</v>
      </c>
      <c r="F10" s="25">
        <f t="shared" si="3"/>
        <v>10</v>
      </c>
    </row>
    <row r="12" spans="1:12" x14ac:dyDescent="0.35">
      <c r="B12" s="1" t="s">
        <v>0</v>
      </c>
      <c r="D12" s="7" t="s">
        <v>5</v>
      </c>
      <c r="E12" s="8" t="s">
        <v>6</v>
      </c>
      <c r="F12" s="9" t="s">
        <v>3</v>
      </c>
      <c r="I12" s="7" t="s">
        <v>5</v>
      </c>
      <c r="J12" s="8" t="s">
        <v>6</v>
      </c>
      <c r="K12" s="8" t="s">
        <v>3</v>
      </c>
      <c r="L12" s="26" t="s">
        <v>9</v>
      </c>
    </row>
    <row r="13" spans="1:12" x14ac:dyDescent="0.35">
      <c r="C13" s="21" t="s">
        <v>5</v>
      </c>
      <c r="D13" s="17">
        <v>1</v>
      </c>
      <c r="E13" s="17">
        <v>8</v>
      </c>
      <c r="F13" s="18">
        <v>4</v>
      </c>
      <c r="H13" s="21" t="s">
        <v>5</v>
      </c>
      <c r="I13" s="17">
        <f>D13/D$16</f>
        <v>0.72727272727272729</v>
      </c>
      <c r="J13" s="17">
        <f t="shared" ref="J13:K15" si="4">E13/E$16</f>
        <v>0.66666666666666663</v>
      </c>
      <c r="K13" s="17">
        <f t="shared" si="4"/>
        <v>0.75</v>
      </c>
      <c r="L13" s="27">
        <f>AVERAGE(I13:K13)</f>
        <v>0.71464646464646464</v>
      </c>
    </row>
    <row r="14" spans="1:12" x14ac:dyDescent="0.35">
      <c r="C14" s="22" t="s">
        <v>6</v>
      </c>
      <c r="D14" s="11">
        <v>0.125</v>
      </c>
      <c r="E14" s="11">
        <v>1</v>
      </c>
      <c r="F14" s="12">
        <v>0.33333333333333331</v>
      </c>
      <c r="H14" s="22" t="s">
        <v>6</v>
      </c>
      <c r="I14" s="11">
        <f t="shared" ref="I14:I15" si="5">D14/D$16</f>
        <v>9.0909090909090912E-2</v>
      </c>
      <c r="J14" s="11">
        <f t="shared" si="4"/>
        <v>8.3333333333333329E-2</v>
      </c>
      <c r="K14" s="11">
        <f t="shared" si="4"/>
        <v>6.25E-2</v>
      </c>
      <c r="L14" s="28">
        <f t="shared" ref="L14:L15" si="6">AVERAGE(I14:K14)</f>
        <v>7.8914141414141423E-2</v>
      </c>
    </row>
    <row r="15" spans="1:12" x14ac:dyDescent="0.35">
      <c r="C15" s="22" t="s">
        <v>3</v>
      </c>
      <c r="D15" s="11">
        <v>0.25</v>
      </c>
      <c r="E15" s="11">
        <v>3</v>
      </c>
      <c r="F15" s="12">
        <v>1</v>
      </c>
      <c r="H15" s="23" t="s">
        <v>3</v>
      </c>
      <c r="I15" s="14">
        <f t="shared" si="5"/>
        <v>0.18181818181818182</v>
      </c>
      <c r="J15" s="14">
        <f t="shared" si="4"/>
        <v>0.25</v>
      </c>
      <c r="K15" s="14">
        <f t="shared" si="4"/>
        <v>0.1875</v>
      </c>
      <c r="L15" s="29">
        <f t="shared" si="6"/>
        <v>0.20643939393939395</v>
      </c>
    </row>
    <row r="16" spans="1:12" x14ac:dyDescent="0.35">
      <c r="C16" s="6" t="s">
        <v>7</v>
      </c>
      <c r="D16" s="24">
        <f>SUM(D13:D15)</f>
        <v>1.375</v>
      </c>
      <c r="E16" s="24">
        <f t="shared" ref="E16" si="7">SUM(E13:E15)</f>
        <v>12</v>
      </c>
      <c r="F16" s="25">
        <f t="shared" ref="F16" si="8">SUM(F13:F15)</f>
        <v>5.333333333333333</v>
      </c>
    </row>
    <row r="18" spans="1:12" x14ac:dyDescent="0.35">
      <c r="B18" s="1" t="s">
        <v>1</v>
      </c>
      <c r="D18" s="7" t="s">
        <v>5</v>
      </c>
      <c r="E18" s="8" t="s">
        <v>6</v>
      </c>
      <c r="F18" s="9" t="s">
        <v>3</v>
      </c>
      <c r="I18" s="7" t="s">
        <v>5</v>
      </c>
      <c r="J18" s="8" t="s">
        <v>6</v>
      </c>
      <c r="K18" s="8" t="s">
        <v>3</v>
      </c>
      <c r="L18" s="26" t="s">
        <v>9</v>
      </c>
    </row>
    <row r="19" spans="1:12" x14ac:dyDescent="0.35">
      <c r="C19" s="21" t="s">
        <v>5</v>
      </c>
      <c r="D19" s="17">
        <v>1</v>
      </c>
      <c r="E19" s="17">
        <v>0.33333333333333331</v>
      </c>
      <c r="F19" s="18">
        <v>0.25</v>
      </c>
      <c r="H19" s="21" t="s">
        <v>5</v>
      </c>
      <c r="I19" s="17">
        <f>D19/D$22</f>
        <v>0.125</v>
      </c>
      <c r="J19" s="17">
        <f>E19/E$22</f>
        <v>0.1</v>
      </c>
      <c r="K19" s="17">
        <f>F19/F$22</f>
        <v>0.14285714285714285</v>
      </c>
      <c r="L19" s="27">
        <f>AVERAGE(I19:K19)</f>
        <v>0.12261904761904763</v>
      </c>
    </row>
    <row r="20" spans="1:12" x14ac:dyDescent="0.35">
      <c r="C20" s="22" t="s">
        <v>6</v>
      </c>
      <c r="D20" s="11">
        <v>3</v>
      </c>
      <c r="E20" s="11">
        <v>1</v>
      </c>
      <c r="F20" s="12">
        <v>0.5</v>
      </c>
      <c r="H20" s="22" t="s">
        <v>6</v>
      </c>
      <c r="I20" s="11">
        <f t="shared" ref="I20:K21" si="9">D20/D$22</f>
        <v>0.375</v>
      </c>
      <c r="J20" s="11">
        <f t="shared" si="9"/>
        <v>0.30000000000000004</v>
      </c>
      <c r="K20" s="11">
        <f t="shared" si="9"/>
        <v>0.2857142857142857</v>
      </c>
      <c r="L20" s="28">
        <f t="shared" ref="L20:L21" si="10">AVERAGE(I20:K20)</f>
        <v>0.32023809523809527</v>
      </c>
    </row>
    <row r="21" spans="1:12" x14ac:dyDescent="0.35">
      <c r="C21" s="22" t="s">
        <v>3</v>
      </c>
      <c r="D21" s="11">
        <v>4</v>
      </c>
      <c r="E21" s="11">
        <v>2</v>
      </c>
      <c r="F21" s="12">
        <v>1</v>
      </c>
      <c r="H21" s="23" t="s">
        <v>3</v>
      </c>
      <c r="I21" s="14">
        <f t="shared" si="9"/>
        <v>0.5</v>
      </c>
      <c r="J21" s="14">
        <f t="shared" si="9"/>
        <v>0.60000000000000009</v>
      </c>
      <c r="K21" s="14">
        <f t="shared" si="9"/>
        <v>0.5714285714285714</v>
      </c>
      <c r="L21" s="29">
        <f t="shared" si="10"/>
        <v>0.55714285714285716</v>
      </c>
    </row>
    <row r="22" spans="1:12" x14ac:dyDescent="0.35">
      <c r="C22" s="6" t="s">
        <v>7</v>
      </c>
      <c r="D22" s="24">
        <f>SUM(D19:D21)</f>
        <v>8</v>
      </c>
      <c r="E22" s="24">
        <f t="shared" ref="E22" si="11">SUM(E19:E21)</f>
        <v>3.333333333333333</v>
      </c>
      <c r="F22" s="25">
        <f t="shared" ref="F22" si="12">SUM(F19:F21)</f>
        <v>1.75</v>
      </c>
    </row>
    <row r="24" spans="1:12" x14ac:dyDescent="0.35">
      <c r="B24" s="1" t="s">
        <v>2</v>
      </c>
      <c r="D24" s="7" t="s">
        <v>5</v>
      </c>
      <c r="E24" s="8" t="s">
        <v>6</v>
      </c>
      <c r="F24" s="9" t="s">
        <v>3</v>
      </c>
      <c r="I24" s="7" t="s">
        <v>5</v>
      </c>
      <c r="J24" s="8" t="s">
        <v>6</v>
      </c>
      <c r="K24" s="8" t="s">
        <v>3</v>
      </c>
      <c r="L24" s="26" t="s">
        <v>9</v>
      </c>
    </row>
    <row r="25" spans="1:12" x14ac:dyDescent="0.35">
      <c r="C25" s="21" t="s">
        <v>5</v>
      </c>
      <c r="D25" s="17">
        <v>1</v>
      </c>
      <c r="E25" s="17">
        <v>4</v>
      </c>
      <c r="F25" s="18">
        <v>2</v>
      </c>
      <c r="H25" s="21" t="s">
        <v>5</v>
      </c>
      <c r="I25" s="17">
        <f>D25/D$28</f>
        <v>0.5714285714285714</v>
      </c>
      <c r="J25" s="17">
        <f t="shared" ref="J25:K27" si="13">E25/E$28</f>
        <v>0.66666666666666663</v>
      </c>
      <c r="K25" s="17">
        <f t="shared" si="13"/>
        <v>0.5</v>
      </c>
      <c r="L25" s="27">
        <f>AVERAGE(I25:K25)</f>
        <v>0.57936507936507942</v>
      </c>
    </row>
    <row r="26" spans="1:12" x14ac:dyDescent="0.35">
      <c r="C26" s="22" t="s">
        <v>6</v>
      </c>
      <c r="D26" s="11">
        <v>0.25</v>
      </c>
      <c r="E26" s="11">
        <v>1</v>
      </c>
      <c r="F26" s="12">
        <v>1</v>
      </c>
      <c r="H26" s="22" t="s">
        <v>6</v>
      </c>
      <c r="I26" s="11">
        <f t="shared" ref="I26:I27" si="14">D26/D$28</f>
        <v>0.14285714285714285</v>
      </c>
      <c r="J26" s="11">
        <f t="shared" si="13"/>
        <v>0.16666666666666666</v>
      </c>
      <c r="K26" s="11">
        <f t="shared" si="13"/>
        <v>0.25</v>
      </c>
      <c r="L26" s="28">
        <f t="shared" ref="L26:L27" si="15">AVERAGE(I26:K26)</f>
        <v>0.18650793650793651</v>
      </c>
    </row>
    <row r="27" spans="1:12" x14ac:dyDescent="0.35">
      <c r="C27" s="22" t="s">
        <v>3</v>
      </c>
      <c r="D27" s="11">
        <v>0.5</v>
      </c>
      <c r="E27" s="11">
        <v>1</v>
      </c>
      <c r="F27" s="12">
        <v>1</v>
      </c>
      <c r="H27" s="23" t="s">
        <v>3</v>
      </c>
      <c r="I27" s="14">
        <f t="shared" si="14"/>
        <v>0.2857142857142857</v>
      </c>
      <c r="J27" s="14">
        <f t="shared" si="13"/>
        <v>0.16666666666666666</v>
      </c>
      <c r="K27" s="14">
        <f t="shared" si="13"/>
        <v>0.25</v>
      </c>
      <c r="L27" s="29">
        <f t="shared" si="15"/>
        <v>0.2341269841269841</v>
      </c>
    </row>
    <row r="28" spans="1:12" x14ac:dyDescent="0.35">
      <c r="C28" s="6" t="s">
        <v>7</v>
      </c>
      <c r="D28" s="24">
        <f>SUM(D25:D27)</f>
        <v>1.75</v>
      </c>
      <c r="E28" s="24">
        <f t="shared" ref="E28" si="16">SUM(E25:E27)</f>
        <v>6</v>
      </c>
      <c r="F28" s="25">
        <f t="shared" ref="F28" si="17">SUM(F25:F27)</f>
        <v>4</v>
      </c>
    </row>
    <row r="30" spans="1:12" x14ac:dyDescent="0.35">
      <c r="A30" s="1" t="s">
        <v>13</v>
      </c>
    </row>
    <row r="31" spans="1:12" x14ac:dyDescent="0.35">
      <c r="C31" s="1" t="s">
        <v>16</v>
      </c>
    </row>
    <row r="32" spans="1:12" x14ac:dyDescent="0.35">
      <c r="C32" s="35" t="s">
        <v>27</v>
      </c>
    </row>
    <row r="34" spans="2:11" x14ac:dyDescent="0.35">
      <c r="B34" s="1" t="s">
        <v>4</v>
      </c>
      <c r="D34" s="7" t="s">
        <v>14</v>
      </c>
      <c r="E34" s="9" t="s">
        <v>15</v>
      </c>
      <c r="H34" s="21" t="s">
        <v>21</v>
      </c>
      <c r="I34" s="31">
        <v>3</v>
      </c>
    </row>
    <row r="35" spans="2:11" ht="17.5" x14ac:dyDescent="0.35">
      <c r="C35" s="16" t="s">
        <v>0</v>
      </c>
      <c r="D35" s="30" cm="1">
        <f t="array" ref="D35">SUMPRODUCT(D7:F7,TRANSPOSE($L$7:$L$9))</f>
        <v>2.2632862644415921</v>
      </c>
      <c r="E35" s="18">
        <f>D35/L7</f>
        <v>3.2009803921568634</v>
      </c>
      <c r="H35" s="34" t="s">
        <v>20</v>
      </c>
      <c r="I35" s="32">
        <f>AVERAGE(E35:E37)</f>
        <v>3.0958034099089407</v>
      </c>
    </row>
    <row r="36" spans="2:11" x14ac:dyDescent="0.35">
      <c r="C36" s="19" t="s">
        <v>1</v>
      </c>
      <c r="D36" s="10" cm="1">
        <f t="array" ref="D36">SUMPRODUCT(D8:F8,TRANSPOSE($L$7:$L$9))</f>
        <v>0.61740693196405649</v>
      </c>
      <c r="E36" s="12">
        <f>D36/L8</f>
        <v>3.065391969407266</v>
      </c>
      <c r="H36" s="22" t="s">
        <v>17</v>
      </c>
      <c r="I36" s="32">
        <f>(I35-I34)/(I34-1)</f>
        <v>4.7901704954470326E-2</v>
      </c>
    </row>
    <row r="37" spans="2:11" x14ac:dyDescent="0.35">
      <c r="C37" s="20" t="s">
        <v>2</v>
      </c>
      <c r="D37" s="13" cm="1">
        <f t="array" ref="D37">SUMPRODUCT(D9:F9,TRANSPOSE($L$7:$L$9))</f>
        <v>0.27650834403080871</v>
      </c>
      <c r="E37" s="15">
        <f>D37/L9</f>
        <v>3.0210378681626926</v>
      </c>
      <c r="H37" s="22" t="s">
        <v>19</v>
      </c>
      <c r="I37" s="32">
        <f>0.58</f>
        <v>0.57999999999999996</v>
      </c>
    </row>
    <row r="38" spans="2:11" x14ac:dyDescent="0.35">
      <c r="H38" s="22" t="s">
        <v>18</v>
      </c>
      <c r="I38" s="32">
        <f>I36/I37</f>
        <v>8.2589146473224712E-2</v>
      </c>
    </row>
    <row r="39" spans="2:11" x14ac:dyDescent="0.35">
      <c r="H39" s="6" t="s">
        <v>22</v>
      </c>
      <c r="I39" s="33" t="str">
        <f>IF(I38&lt;=0.1, "Yes", "No")</f>
        <v>Yes</v>
      </c>
    </row>
    <row r="41" spans="2:11" x14ac:dyDescent="0.35">
      <c r="B41" s="1" t="s">
        <v>0</v>
      </c>
      <c r="D41" s="7" t="s">
        <v>14</v>
      </c>
      <c r="E41" s="9" t="s">
        <v>15</v>
      </c>
      <c r="H41" s="21" t="s">
        <v>21</v>
      </c>
      <c r="I41" s="21">
        <v>3</v>
      </c>
    </row>
    <row r="42" spans="2:11" ht="17.5" x14ac:dyDescent="0.35">
      <c r="C42" s="16" t="s">
        <v>5</v>
      </c>
      <c r="D42" s="30" cm="1">
        <f t="array" ref="D42">SUMPRODUCT(D13:F13, TRANSPOSE($L$13:$L$15))</f>
        <v>2.1717171717171717</v>
      </c>
      <c r="E42" s="18">
        <f>D42/L13</f>
        <v>3.0388692579505299</v>
      </c>
      <c r="H42" s="34" t="s">
        <v>20</v>
      </c>
      <c r="I42" s="36">
        <f>AVERAGE(E42:E44)</f>
        <v>3.0183672246175566</v>
      </c>
    </row>
    <row r="43" spans="2:11" x14ac:dyDescent="0.35">
      <c r="C43" s="19" t="s">
        <v>6</v>
      </c>
      <c r="D43" s="10" cm="1">
        <f t="array" ref="D43">SUMPRODUCT(D14:F14, TRANSPOSE($L$13:$L$15))</f>
        <v>0.23705808080808083</v>
      </c>
      <c r="E43" s="12">
        <f>D43/L14</f>
        <v>3.004</v>
      </c>
      <c r="H43" s="22" t="s">
        <v>17</v>
      </c>
      <c r="I43" s="36">
        <f>(I42-I41)/(I41-1)</f>
        <v>9.1836123087782884E-3</v>
      </c>
      <c r="K43" s="37"/>
    </row>
    <row r="44" spans="2:11" x14ac:dyDescent="0.35">
      <c r="C44" s="20" t="s">
        <v>3</v>
      </c>
      <c r="D44" s="13" cm="1">
        <f t="array" ref="D44">SUMPRODUCT(D15:F15, TRANSPOSE($L$13:$L$15))</f>
        <v>0.62184343434343436</v>
      </c>
      <c r="E44" s="15">
        <f>D44/L15</f>
        <v>3.0122324159021407</v>
      </c>
      <c r="H44" s="22" t="s">
        <v>19</v>
      </c>
      <c r="I44" s="36">
        <f>0.58</f>
        <v>0.57999999999999996</v>
      </c>
    </row>
    <row r="45" spans="2:11" x14ac:dyDescent="0.35">
      <c r="H45" s="22" t="s">
        <v>18</v>
      </c>
      <c r="I45" s="36">
        <f>I43/I44</f>
        <v>1.5833814325479808E-2</v>
      </c>
    </row>
    <row r="46" spans="2:11" x14ac:dyDescent="0.35">
      <c r="H46" s="6" t="s">
        <v>22</v>
      </c>
      <c r="I46" s="38" t="str">
        <f>IF(I45&lt;=0.1, "Yes", "No")</f>
        <v>Yes</v>
      </c>
    </row>
    <row r="48" spans="2:11" x14ac:dyDescent="0.35">
      <c r="B48" s="1" t="s">
        <v>1</v>
      </c>
      <c r="D48" s="7" t="s">
        <v>14</v>
      </c>
      <c r="E48" s="9" t="s">
        <v>15</v>
      </c>
      <c r="H48" s="21" t="s">
        <v>21</v>
      </c>
      <c r="I48" s="21">
        <v>3</v>
      </c>
    </row>
    <row r="49" spans="1:9" ht="17.5" x14ac:dyDescent="0.35">
      <c r="C49" s="16" t="s">
        <v>5</v>
      </c>
      <c r="D49" s="30" cm="1">
        <f t="array" ref="D49">SUMPRODUCT(D19:F19, TRANSPOSE($L$19:$L$21))</f>
        <v>0.36865079365079367</v>
      </c>
      <c r="E49" s="18">
        <f>D49/L19</f>
        <v>3.0064724919093853</v>
      </c>
      <c r="H49" s="34" t="s">
        <v>20</v>
      </c>
      <c r="I49" s="36">
        <f>AVERAGE(E49:E51)</f>
        <v>3.0183247941395699</v>
      </c>
    </row>
    <row r="50" spans="1:9" x14ac:dyDescent="0.35">
      <c r="C50" s="19" t="s">
        <v>6</v>
      </c>
      <c r="D50" s="10" cm="1">
        <f t="array" ref="D50">SUMPRODUCT(D20:F20, TRANSPOSE($L$19:$L$21))</f>
        <v>0.96666666666666667</v>
      </c>
      <c r="E50" s="12">
        <f>D50/L20</f>
        <v>3.0185873605947955</v>
      </c>
      <c r="H50" s="22" t="s">
        <v>17</v>
      </c>
      <c r="I50" s="36">
        <f>(I49-I48)/(I48-1)</f>
        <v>9.1623970697849444E-3</v>
      </c>
    </row>
    <row r="51" spans="1:9" x14ac:dyDescent="0.35">
      <c r="C51" s="20" t="s">
        <v>3</v>
      </c>
      <c r="D51" s="13" cm="1">
        <f t="array" ref="D51">SUMPRODUCT(D21:F21, TRANSPOSE($L$19:$L$21))</f>
        <v>1.6880952380952381</v>
      </c>
      <c r="E51" s="15">
        <f>D51/L21</f>
        <v>3.0299145299145298</v>
      </c>
      <c r="H51" s="22" t="s">
        <v>19</v>
      </c>
      <c r="I51" s="36">
        <f>0.58</f>
        <v>0.57999999999999996</v>
      </c>
    </row>
    <row r="52" spans="1:9" x14ac:dyDescent="0.35">
      <c r="H52" s="22" t="s">
        <v>18</v>
      </c>
      <c r="I52" s="36">
        <f>I50/I51</f>
        <v>1.5797236327215424E-2</v>
      </c>
    </row>
    <row r="53" spans="1:9" x14ac:dyDescent="0.35">
      <c r="H53" s="6" t="s">
        <v>22</v>
      </c>
      <c r="I53" s="38" t="str">
        <f>IF(I52&lt;=0.1, "Yes", "No")</f>
        <v>Yes</v>
      </c>
    </row>
    <row r="55" spans="1:9" x14ac:dyDescent="0.35">
      <c r="B55" s="1" t="s">
        <v>2</v>
      </c>
      <c r="D55" s="7" t="s">
        <v>14</v>
      </c>
      <c r="E55" s="9" t="s">
        <v>15</v>
      </c>
      <c r="H55" s="21" t="s">
        <v>21</v>
      </c>
      <c r="I55" s="21">
        <v>3</v>
      </c>
    </row>
    <row r="56" spans="1:9" ht="17.5" x14ac:dyDescent="0.35">
      <c r="C56" s="16" t="s">
        <v>5</v>
      </c>
      <c r="D56" s="30" cm="1">
        <f t="array" ref="D56">SUMPRODUCT(D25:F25, TRANSPOSE($L$25:$L$27))</f>
        <v>1.7936507936507937</v>
      </c>
      <c r="E56" s="18">
        <f>D56/L25</f>
        <v>3.095890410958904</v>
      </c>
      <c r="H56" s="34" t="s">
        <v>20</v>
      </c>
      <c r="I56" s="36">
        <f>AVERAGE(E56:E58)</f>
        <v>3.053901203220224</v>
      </c>
    </row>
    <row r="57" spans="1:9" x14ac:dyDescent="0.35">
      <c r="C57" s="19" t="s">
        <v>6</v>
      </c>
      <c r="D57" s="10" cm="1">
        <f t="array" ref="D57">SUMPRODUCT(D26:F26, TRANSPOSE($L$25:$L$27))</f>
        <v>0.56547619047619047</v>
      </c>
      <c r="E57" s="12">
        <f>D57/L26</f>
        <v>3.0319148936170213</v>
      </c>
      <c r="H57" s="22" t="s">
        <v>17</v>
      </c>
      <c r="I57" s="36">
        <f>(I56-I55)/(I55-1)</f>
        <v>2.6950601610111979E-2</v>
      </c>
    </row>
    <row r="58" spans="1:9" x14ac:dyDescent="0.35">
      <c r="C58" s="20" t="s">
        <v>3</v>
      </c>
      <c r="D58" s="13" cm="1">
        <f t="array" ref="D58">SUMPRODUCT(D27:F27, TRANSPOSE($L$25:$L$27))</f>
        <v>0.71031746031746035</v>
      </c>
      <c r="E58" s="15">
        <f>D58/L27</f>
        <v>3.0338983050847461</v>
      </c>
      <c r="H58" s="22" t="s">
        <v>19</v>
      </c>
      <c r="I58" s="36">
        <f>0.58</f>
        <v>0.57999999999999996</v>
      </c>
    </row>
    <row r="59" spans="1:9" x14ac:dyDescent="0.35">
      <c r="H59" s="22" t="s">
        <v>18</v>
      </c>
      <c r="I59" s="36">
        <f>I57/I58</f>
        <v>4.6466554500193068E-2</v>
      </c>
    </row>
    <row r="60" spans="1:9" x14ac:dyDescent="0.35">
      <c r="H60" s="6" t="s">
        <v>22</v>
      </c>
      <c r="I60" s="38" t="str">
        <f>IF(I59&lt;=0.1, "Yes", "No")</f>
        <v>Yes</v>
      </c>
    </row>
    <row r="62" spans="1:9" x14ac:dyDescent="0.35">
      <c r="A62" s="1" t="s">
        <v>23</v>
      </c>
    </row>
    <row r="63" spans="1:9" x14ac:dyDescent="0.35">
      <c r="C63" s="1" t="s">
        <v>24</v>
      </c>
    </row>
    <row r="64" spans="1:9" x14ac:dyDescent="0.35">
      <c r="D64" s="39" t="s">
        <v>25</v>
      </c>
    </row>
    <row r="65" spans="3:4" x14ac:dyDescent="0.35">
      <c r="C65" s="16" t="s">
        <v>5</v>
      </c>
      <c r="D65" s="27">
        <f>SUMPRODUCT(CHOOSE({1;2;3},L13,L19,L25),$L$7:$L$9)</f>
        <v>0.5830230185589621</v>
      </c>
    </row>
    <row r="66" spans="3:4" x14ac:dyDescent="0.35">
      <c r="C66" s="19" t="s">
        <v>6</v>
      </c>
      <c r="D66" s="28">
        <f>SUMPRODUCT(CHOOSE({1;2;3},L14,L20,L26),$L$7:$L$9)</f>
        <v>0.13736749949522736</v>
      </c>
    </row>
    <row r="67" spans="3:4" x14ac:dyDescent="0.35">
      <c r="C67" s="20" t="s">
        <v>3</v>
      </c>
      <c r="D67" s="29">
        <f>SUMPRODUCT(CHOOSE({1;2;3},L15,L21,L27),$L$7:$L$9)</f>
        <v>0.27960948194581059</v>
      </c>
    </row>
    <row r="68" spans="3:4" x14ac:dyDescent="0.35">
      <c r="C68" s="6" t="s">
        <v>26</v>
      </c>
      <c r="D68" s="40" t="str">
        <f>_xlfn.XLOOKUP(MAX(D65:D67),D65:D67,C65:C67)</f>
        <v>Coaxial</v>
      </c>
    </row>
    <row r="69" spans="3:4" x14ac:dyDescent="0.35">
      <c r="D69" s="2"/>
    </row>
    <row r="70" spans="3:4" x14ac:dyDescent="0.35">
      <c r="C70" s="5"/>
      <c r="D70" s="4"/>
    </row>
    <row r="72" spans="3:4" x14ac:dyDescent="0.35">
      <c r="D72" s="4"/>
    </row>
    <row r="73" spans="3:4" x14ac:dyDescent="0.35">
      <c r="C73" s="41"/>
    </row>
  </sheetData>
  <conditionalFormatting sqref="I39 I46 I53 I60">
    <cfRule type="cellIs" dxfId="1" priority="1" operator="equal">
      <formula>"No"</formula>
    </cfRule>
    <cfRule type="cellIs" dxfId="0" priority="2" operator="equal">
      <formula>"Yes"</formula>
    </cfRule>
  </conditionalFormatting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2023-01-28T08:05:16Z</cp:lastPrinted>
  <dcterms:created xsi:type="dcterms:W3CDTF">2023-01-28T04:14:44Z</dcterms:created>
  <dcterms:modified xsi:type="dcterms:W3CDTF">2023-01-28T08:10:21Z</dcterms:modified>
</cp:coreProperties>
</file>