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2\"/>
    </mc:Choice>
  </mc:AlternateContent>
  <xr:revisionPtr revIDLastSave="0" documentId="13_ncr:1_{4B162B9B-49F8-4F98-BC52-ED87C5199CBA}" xr6:coauthVersionLast="47" xr6:coauthVersionMax="47" xr10:uidLastSave="{00000000-0000-0000-0000-000000000000}"/>
  <bookViews>
    <workbookView xWindow="-110" yWindow="-110" windowWidth="19420" windowHeight="11620" activeTab="1" xr2:uid="{128E22E7-D79F-4F4A-B9D4-5EF7FF588309}"/>
  </bookViews>
  <sheets>
    <sheet name="Task1" sheetId="1" r:id="rId1"/>
    <sheet name="Task2" sheetId="2" r:id="rId2"/>
    <sheet name="Task3" sheetId="3" r:id="rId3"/>
  </sheets>
  <definedNames>
    <definedName name="TreeData" localSheetId="0">Task1!$ALM$1003:$ALT$1017</definedName>
    <definedName name="TreeDiag" localSheetId="0">Task1!$A$3:$S$47</definedName>
    <definedName name="TreeOption" localSheetId="0">Task1!$ALM$993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6" i="2" l="1"/>
  <c r="I136" i="2" s="1"/>
  <c r="D137" i="2"/>
  <c r="I137" i="2" s="1"/>
  <c r="D138" i="2"/>
  <c r="I138" i="2" s="1"/>
  <c r="D139" i="2"/>
  <c r="F139" i="2" s="1"/>
  <c r="D140" i="2"/>
  <c r="F140" i="2" s="1"/>
  <c r="D141" i="2"/>
  <c r="F141" i="2" s="1"/>
  <c r="D142" i="2"/>
  <c r="H142" i="2" s="1"/>
  <c r="D143" i="2"/>
  <c r="H143" i="2" s="1"/>
  <c r="D144" i="2"/>
  <c r="I144" i="2" s="1"/>
  <c r="D145" i="2"/>
  <c r="H145" i="2" s="1"/>
  <c r="D135" i="2"/>
  <c r="H135" i="2" s="1"/>
  <c r="D99" i="2"/>
  <c r="I99" i="2" s="1"/>
  <c r="D100" i="2"/>
  <c r="G100" i="2" s="1"/>
  <c r="D101" i="2"/>
  <c r="H101" i="2" s="1"/>
  <c r="D102" i="2"/>
  <c r="F102" i="2" s="1"/>
  <c r="D103" i="2"/>
  <c r="G103" i="2" s="1"/>
  <c r="D104" i="2"/>
  <c r="F104" i="2" s="1"/>
  <c r="D105" i="2"/>
  <c r="F105" i="2" s="1"/>
  <c r="D106" i="2"/>
  <c r="H106" i="2" s="1"/>
  <c r="D107" i="2"/>
  <c r="I107" i="2" s="1"/>
  <c r="D108" i="2"/>
  <c r="G108" i="2" s="1"/>
  <c r="D98" i="2"/>
  <c r="G98" i="2" s="1"/>
  <c r="D62" i="2"/>
  <c r="G62" i="2" s="1"/>
  <c r="D63" i="2"/>
  <c r="H63" i="2" s="1"/>
  <c r="D64" i="2"/>
  <c r="H64" i="2" s="1"/>
  <c r="D65" i="2"/>
  <c r="G65" i="2" s="1"/>
  <c r="D66" i="2"/>
  <c r="F66" i="2" s="1"/>
  <c r="D67" i="2"/>
  <c r="I67" i="2" s="1"/>
  <c r="D68" i="2"/>
  <c r="I68" i="2" s="1"/>
  <c r="D69" i="2"/>
  <c r="I69" i="2" s="1"/>
  <c r="D70" i="2"/>
  <c r="G70" i="2" s="1"/>
  <c r="D71" i="2"/>
  <c r="G71" i="2" s="1"/>
  <c r="D61" i="2"/>
  <c r="H61" i="2" s="1"/>
  <c r="I140" i="2" l="1"/>
  <c r="I141" i="2"/>
  <c r="I143" i="2"/>
  <c r="I142" i="2"/>
  <c r="H98" i="2"/>
  <c r="I105" i="2"/>
  <c r="I139" i="2"/>
  <c r="H139" i="2"/>
  <c r="I102" i="2"/>
  <c r="G106" i="2"/>
  <c r="H62" i="2"/>
  <c r="F107" i="2"/>
  <c r="H102" i="2"/>
  <c r="F99" i="2"/>
  <c r="I104" i="2"/>
  <c r="H141" i="2"/>
  <c r="F144" i="2"/>
  <c r="F136" i="2"/>
  <c r="E69" i="2"/>
  <c r="I98" i="2"/>
  <c r="I106" i="2"/>
  <c r="G102" i="2"/>
  <c r="F61" i="2"/>
  <c r="F64" i="2"/>
  <c r="H140" i="2"/>
  <c r="G69" i="2"/>
  <c r="H103" i="2"/>
  <c r="H70" i="2"/>
  <c r="I103" i="2"/>
  <c r="E141" i="2"/>
  <c r="F103" i="2"/>
  <c r="I65" i="2"/>
  <c r="H105" i="2"/>
  <c r="F71" i="2"/>
  <c r="G68" i="2"/>
  <c r="I61" i="2"/>
  <c r="H100" i="2"/>
  <c r="G105" i="2"/>
  <c r="E140" i="2"/>
  <c r="F143" i="2"/>
  <c r="E71" i="2"/>
  <c r="F70" i="2"/>
  <c r="G63" i="2"/>
  <c r="I71" i="2"/>
  <c r="I100" i="2"/>
  <c r="F98" i="2"/>
  <c r="F101" i="2"/>
  <c r="G104" i="2"/>
  <c r="E139" i="2"/>
  <c r="F142" i="2"/>
  <c r="E70" i="2"/>
  <c r="F65" i="2"/>
  <c r="H71" i="2"/>
  <c r="I66" i="2"/>
  <c r="F108" i="2"/>
  <c r="F100" i="2"/>
  <c r="E135" i="2"/>
  <c r="E138" i="2"/>
  <c r="E145" i="2"/>
  <c r="E137" i="2"/>
  <c r="E68" i="2"/>
  <c r="F63" i="2"/>
  <c r="H69" i="2"/>
  <c r="I64" i="2"/>
  <c r="I108" i="2"/>
  <c r="F106" i="2"/>
  <c r="G101" i="2"/>
  <c r="E144" i="2"/>
  <c r="E136" i="2"/>
  <c r="H108" i="2"/>
  <c r="E63" i="2"/>
  <c r="F62" i="2"/>
  <c r="H68" i="2"/>
  <c r="I63" i="2"/>
  <c r="I135" i="2"/>
  <c r="E143" i="2"/>
  <c r="F135" i="2"/>
  <c r="F138" i="2"/>
  <c r="E62" i="2"/>
  <c r="H104" i="2"/>
  <c r="G107" i="2"/>
  <c r="G99" i="2"/>
  <c r="E142" i="2"/>
  <c r="F145" i="2"/>
  <c r="F137" i="2"/>
  <c r="H137" i="2"/>
  <c r="H144" i="2"/>
  <c r="I145" i="2"/>
  <c r="H138" i="2"/>
  <c r="H136" i="2"/>
  <c r="I101" i="2"/>
  <c r="H99" i="2"/>
  <c r="H107" i="2"/>
  <c r="G135" i="2"/>
  <c r="G136" i="2"/>
  <c r="G137" i="2"/>
  <c r="G138" i="2"/>
  <c r="G139" i="2"/>
  <c r="G140" i="2"/>
  <c r="G141" i="2"/>
  <c r="G142" i="2"/>
  <c r="G143" i="2"/>
  <c r="G144" i="2"/>
  <c r="G145" i="2"/>
  <c r="E98" i="2"/>
  <c r="E99" i="2"/>
  <c r="E100" i="2"/>
  <c r="E101" i="2"/>
  <c r="E102" i="2"/>
  <c r="E103" i="2"/>
  <c r="E104" i="2"/>
  <c r="E105" i="2"/>
  <c r="E106" i="2"/>
  <c r="E107" i="2"/>
  <c r="E108" i="2"/>
  <c r="G67" i="2"/>
  <c r="G66" i="2"/>
  <c r="E66" i="2"/>
  <c r="F69" i="2"/>
  <c r="G61" i="2"/>
  <c r="G64" i="2"/>
  <c r="H67" i="2"/>
  <c r="I70" i="2"/>
  <c r="I62" i="2"/>
  <c r="E67" i="2"/>
  <c r="E65" i="2"/>
  <c r="H66" i="2"/>
  <c r="F68" i="2"/>
  <c r="E61" i="2"/>
  <c r="E64" i="2"/>
  <c r="F67" i="2"/>
  <c r="H65" i="2"/>
  <c r="F27" i="2"/>
  <c r="F28" i="2"/>
  <c r="F29" i="2"/>
  <c r="F30" i="2"/>
  <c r="F26" i="2"/>
  <c r="D7" i="2"/>
  <c r="D8" i="2"/>
  <c r="D9" i="2"/>
  <c r="D10" i="2"/>
  <c r="D11" i="2"/>
  <c r="Q46" i="1"/>
  <c r="Q41" i="1"/>
  <c r="Q36" i="1"/>
  <c r="M31" i="1"/>
  <c r="M26" i="1"/>
  <c r="M21" i="1"/>
  <c r="I21" i="1" s="1"/>
  <c r="M16" i="1"/>
  <c r="I11" i="1"/>
  <c r="E6" i="1"/>
  <c r="N68" i="2" l="1" a="1"/>
  <c r="N68" i="2" s="1"/>
  <c r="K70" i="2" a="1"/>
  <c r="K70" i="2" s="1"/>
  <c r="M71" i="2" a="1"/>
  <c r="M71" i="2" s="1"/>
  <c r="J63" i="2" a="1"/>
  <c r="J63" i="2" s="1"/>
  <c r="J69" i="2" a="1"/>
  <c r="J69" i="2" s="1"/>
  <c r="M62" i="2" a="1"/>
  <c r="M62" i="2" s="1"/>
  <c r="M63" i="2" a="1"/>
  <c r="M63" i="2" s="1"/>
  <c r="K68" i="2" a="1"/>
  <c r="K68" i="2" s="1"/>
  <c r="N62" i="2" a="1"/>
  <c r="N62" i="2" s="1"/>
  <c r="J70" i="2" a="1"/>
  <c r="J70" i="2" s="1"/>
  <c r="K62" i="2" a="1"/>
  <c r="K62" i="2" s="1"/>
  <c r="L63" i="2" a="1"/>
  <c r="L63" i="2" s="1"/>
  <c r="L69" i="2" a="1"/>
  <c r="L69" i="2" s="1"/>
  <c r="L70" i="2" a="1"/>
  <c r="L70" i="2" s="1"/>
  <c r="N63" i="2" a="1"/>
  <c r="N63" i="2" s="1"/>
  <c r="K63" i="2" a="1"/>
  <c r="K63" i="2" s="1"/>
  <c r="L62" i="2" a="1"/>
  <c r="L62" i="2" s="1"/>
  <c r="J68" i="2" a="1"/>
  <c r="J68" i="2" s="1"/>
  <c r="M70" i="2" a="1"/>
  <c r="M70" i="2" s="1"/>
  <c r="L71" i="2" a="1"/>
  <c r="L71" i="2" s="1"/>
  <c r="M68" i="2" a="1"/>
  <c r="M68" i="2" s="1"/>
  <c r="N71" i="2" a="1"/>
  <c r="N71" i="2" s="1"/>
  <c r="L68" i="2" a="1"/>
  <c r="L68" i="2" s="1"/>
  <c r="N70" i="2" a="1"/>
  <c r="N70" i="2" s="1"/>
  <c r="J62" i="2" a="1"/>
  <c r="J62" i="2" s="1"/>
  <c r="J71" i="2" a="1"/>
  <c r="J71" i="2" s="1"/>
  <c r="K71" i="2" a="1"/>
  <c r="K71" i="2" s="1"/>
  <c r="J135" i="2" a="1"/>
  <c r="J135" i="2" s="1"/>
  <c r="N140" i="2" a="1"/>
  <c r="N140" i="2" s="1"/>
  <c r="J140" i="2" a="1"/>
  <c r="J140" i="2" s="1"/>
  <c r="M140" i="2" a="1"/>
  <c r="M140" i="2" s="1"/>
  <c r="K140" i="2" a="1"/>
  <c r="K140" i="2" s="1"/>
  <c r="L140" i="2" a="1"/>
  <c r="L140" i="2" s="1"/>
  <c r="N139" i="2" a="1"/>
  <c r="N139" i="2" s="1"/>
  <c r="J139" i="2" a="1"/>
  <c r="J139" i="2" s="1"/>
  <c r="M139" i="2" a="1"/>
  <c r="M139" i="2" s="1"/>
  <c r="L139" i="2" a="1"/>
  <c r="L139" i="2" s="1"/>
  <c r="K139" i="2" a="1"/>
  <c r="K139" i="2" s="1"/>
  <c r="N138" i="2" a="1"/>
  <c r="N138" i="2" s="1"/>
  <c r="J138" i="2" a="1"/>
  <c r="J138" i="2" s="1"/>
  <c r="M138" i="2" a="1"/>
  <c r="M138" i="2" s="1"/>
  <c r="L138" i="2" a="1"/>
  <c r="L138" i="2" s="1"/>
  <c r="K138" i="2" a="1"/>
  <c r="K138" i="2" s="1"/>
  <c r="N142" i="2" a="1"/>
  <c r="N142" i="2" s="1"/>
  <c r="J142" i="2" a="1"/>
  <c r="J142" i="2" s="1"/>
  <c r="M142" i="2" a="1"/>
  <c r="M142" i="2" s="1"/>
  <c r="L142" i="2" a="1"/>
  <c r="L142" i="2" s="1"/>
  <c r="K142" i="2" a="1"/>
  <c r="K142" i="2" s="1"/>
  <c r="N137" i="2" a="1"/>
  <c r="N137" i="2" s="1"/>
  <c r="J137" i="2" a="1"/>
  <c r="J137" i="2" s="1"/>
  <c r="M137" i="2" a="1"/>
  <c r="M137" i="2" s="1"/>
  <c r="K137" i="2" a="1"/>
  <c r="K137" i="2" s="1"/>
  <c r="L137" i="2" a="1"/>
  <c r="L137" i="2" s="1"/>
  <c r="N141" i="2" a="1"/>
  <c r="N141" i="2" s="1"/>
  <c r="J141" i="2" a="1"/>
  <c r="J141" i="2" s="1"/>
  <c r="M141" i="2" a="1"/>
  <c r="M141" i="2" s="1"/>
  <c r="L141" i="2" a="1"/>
  <c r="L141" i="2" s="1"/>
  <c r="K141" i="2" a="1"/>
  <c r="K141" i="2" s="1"/>
  <c r="N144" i="2" a="1"/>
  <c r="N144" i="2" s="1"/>
  <c r="J144" i="2" a="1"/>
  <c r="J144" i="2" s="1"/>
  <c r="M144" i="2" a="1"/>
  <c r="M144" i="2" s="1"/>
  <c r="K144" i="2" a="1"/>
  <c r="K144" i="2" s="1"/>
  <c r="L144" i="2" a="1"/>
  <c r="L144" i="2" s="1"/>
  <c r="N136" i="2" a="1"/>
  <c r="N136" i="2" s="1"/>
  <c r="J136" i="2" a="1"/>
  <c r="J136" i="2" s="1"/>
  <c r="M136" i="2" a="1"/>
  <c r="M136" i="2" s="1"/>
  <c r="K136" i="2" a="1"/>
  <c r="K136" i="2" s="1"/>
  <c r="L136" i="2" a="1"/>
  <c r="L136" i="2" s="1"/>
  <c r="N145" i="2" a="1"/>
  <c r="N145" i="2" s="1"/>
  <c r="J145" i="2" a="1"/>
  <c r="J145" i="2" s="1"/>
  <c r="M145" i="2" a="1"/>
  <c r="M145" i="2" s="1"/>
  <c r="L145" i="2" a="1"/>
  <c r="L145" i="2" s="1"/>
  <c r="K145" i="2" a="1"/>
  <c r="K145" i="2" s="1"/>
  <c r="N143" i="2" a="1"/>
  <c r="N143" i="2" s="1"/>
  <c r="J143" i="2" a="1"/>
  <c r="J143" i="2" s="1"/>
  <c r="M143" i="2" a="1"/>
  <c r="M143" i="2" s="1"/>
  <c r="K143" i="2" a="1"/>
  <c r="K143" i="2" s="1"/>
  <c r="L143" i="2" a="1"/>
  <c r="L143" i="2" s="1"/>
  <c r="M135" i="2" a="1"/>
  <c r="M135" i="2" s="1"/>
  <c r="L135" i="2" a="1"/>
  <c r="L135" i="2" s="1"/>
  <c r="K135" i="2" a="1"/>
  <c r="K135" i="2" s="1"/>
  <c r="N135" i="2" a="1"/>
  <c r="N135" i="2" s="1"/>
  <c r="M105" i="2" a="1"/>
  <c r="M105" i="2" s="1"/>
  <c r="J105" i="2" a="1"/>
  <c r="J105" i="2" s="1"/>
  <c r="L105" i="2" a="1"/>
  <c r="L105" i="2" s="1"/>
  <c r="K105" i="2" a="1"/>
  <c r="K105" i="2" s="1"/>
  <c r="N105" i="2" a="1"/>
  <c r="N105" i="2" s="1"/>
  <c r="M104" i="2" a="1"/>
  <c r="M104" i="2" s="1"/>
  <c r="N104" i="2" a="1"/>
  <c r="N104" i="2" s="1"/>
  <c r="K104" i="2" a="1"/>
  <c r="K104" i="2" s="1"/>
  <c r="L104" i="2" a="1"/>
  <c r="L104" i="2" s="1"/>
  <c r="J104" i="2" a="1"/>
  <c r="J104" i="2" s="1"/>
  <c r="M102" i="2" a="1"/>
  <c r="M102" i="2" s="1"/>
  <c r="J102" i="2" a="1"/>
  <c r="J102" i="2" s="1"/>
  <c r="L102" i="2" a="1"/>
  <c r="L102" i="2" s="1"/>
  <c r="N102" i="2" a="1"/>
  <c r="N102" i="2" s="1"/>
  <c r="K102" i="2" a="1"/>
  <c r="K102" i="2" s="1"/>
  <c r="M101" i="2" a="1"/>
  <c r="M101" i="2" s="1"/>
  <c r="N101" i="2" a="1"/>
  <c r="N101" i="2" s="1"/>
  <c r="K101" i="2" a="1"/>
  <c r="K101" i="2" s="1"/>
  <c r="J101" i="2" a="1"/>
  <c r="J101" i="2" s="1"/>
  <c r="L101" i="2" a="1"/>
  <c r="L101" i="2" s="1"/>
  <c r="M100" i="2" a="1"/>
  <c r="M100" i="2" s="1"/>
  <c r="N100" i="2" a="1"/>
  <c r="N100" i="2" s="1"/>
  <c r="L100" i="2" a="1"/>
  <c r="L100" i="2" s="1"/>
  <c r="K100" i="2" a="1"/>
  <c r="K100" i="2" s="1"/>
  <c r="J100" i="2" a="1"/>
  <c r="J100" i="2" s="1"/>
  <c r="M107" i="2" a="1"/>
  <c r="M107" i="2" s="1"/>
  <c r="L107" i="2" a="1"/>
  <c r="L107" i="2" s="1"/>
  <c r="N107" i="2" a="1"/>
  <c r="N107" i="2" s="1"/>
  <c r="J107" i="2" a="1"/>
  <c r="J107" i="2" s="1"/>
  <c r="K107" i="2" a="1"/>
  <c r="K107" i="2" s="1"/>
  <c r="M99" i="2" a="1"/>
  <c r="M99" i="2" s="1"/>
  <c r="J99" i="2" a="1"/>
  <c r="J99" i="2" s="1"/>
  <c r="N99" i="2" a="1"/>
  <c r="N99" i="2" s="1"/>
  <c r="L99" i="2" a="1"/>
  <c r="L99" i="2" s="1"/>
  <c r="K99" i="2" a="1"/>
  <c r="K99" i="2" s="1"/>
  <c r="M103" i="2" a="1"/>
  <c r="M103" i="2" s="1"/>
  <c r="J103" i="2" a="1"/>
  <c r="J103" i="2" s="1"/>
  <c r="N103" i="2" a="1"/>
  <c r="N103" i="2" s="1"/>
  <c r="L103" i="2" a="1"/>
  <c r="L103" i="2" s="1"/>
  <c r="K103" i="2" a="1"/>
  <c r="K103" i="2" s="1"/>
  <c r="M108" i="2" a="1"/>
  <c r="M108" i="2" s="1"/>
  <c r="J108" i="2" a="1"/>
  <c r="J108" i="2" s="1"/>
  <c r="N108" i="2" a="1"/>
  <c r="N108" i="2" s="1"/>
  <c r="L108" i="2" a="1"/>
  <c r="L108" i="2" s="1"/>
  <c r="K108" i="2" a="1"/>
  <c r="K108" i="2" s="1"/>
  <c r="M106" i="2" a="1"/>
  <c r="M106" i="2" s="1"/>
  <c r="J106" i="2" a="1"/>
  <c r="J106" i="2" s="1"/>
  <c r="K106" i="2" a="1"/>
  <c r="K106" i="2" s="1"/>
  <c r="N106" i="2" a="1"/>
  <c r="N106" i="2" s="1"/>
  <c r="L106" i="2" a="1"/>
  <c r="L106" i="2" s="1"/>
  <c r="M98" i="2" a="1"/>
  <c r="M98" i="2" s="1"/>
  <c r="L98" i="2" a="1"/>
  <c r="L98" i="2" s="1"/>
  <c r="K98" i="2" a="1"/>
  <c r="K98" i="2" s="1"/>
  <c r="J98" i="2" a="1"/>
  <c r="J98" i="2" s="1"/>
  <c r="N98" i="2" a="1"/>
  <c r="N98" i="2" s="1"/>
  <c r="N69" i="2" a="1"/>
  <c r="N69" i="2" s="1"/>
  <c r="N64" i="2" a="1"/>
  <c r="N64" i="2" s="1"/>
  <c r="J64" i="2" a="1"/>
  <c r="J64" i="2" s="1"/>
  <c r="K64" i="2" a="1"/>
  <c r="K64" i="2" s="1"/>
  <c r="L64" i="2" a="1"/>
  <c r="L64" i="2" s="1"/>
  <c r="M64" i="2" a="1"/>
  <c r="M64" i="2" s="1"/>
  <c r="M67" i="2" a="1"/>
  <c r="M67" i="2" s="1"/>
  <c r="N67" i="2" a="1"/>
  <c r="N67" i="2" s="1"/>
  <c r="J67" i="2" a="1"/>
  <c r="J67" i="2" s="1"/>
  <c r="K67" i="2" a="1"/>
  <c r="K67" i="2" s="1"/>
  <c r="L67" i="2" a="1"/>
  <c r="L67" i="2" s="1"/>
  <c r="K69" i="2" a="1"/>
  <c r="K69" i="2" s="1"/>
  <c r="L66" i="2" a="1"/>
  <c r="L66" i="2" s="1"/>
  <c r="N66" i="2" a="1"/>
  <c r="N66" i="2" s="1"/>
  <c r="J66" i="2" a="1"/>
  <c r="J66" i="2" s="1"/>
  <c r="K66" i="2" a="1"/>
  <c r="K66" i="2" s="1"/>
  <c r="M66" i="2" a="1"/>
  <c r="M66" i="2" s="1"/>
  <c r="N61" i="2" a="1"/>
  <c r="N61" i="2" s="1"/>
  <c r="J61" i="2" a="1"/>
  <c r="J61" i="2" s="1"/>
  <c r="K61" i="2" a="1"/>
  <c r="K61" i="2" s="1"/>
  <c r="L61" i="2" a="1"/>
  <c r="L61" i="2" s="1"/>
  <c r="M61" i="2" a="1"/>
  <c r="M61" i="2" s="1"/>
  <c r="N65" i="2" a="1"/>
  <c r="N65" i="2" s="1"/>
  <c r="L65" i="2" a="1"/>
  <c r="L65" i="2" s="1"/>
  <c r="J65" i="2" a="1"/>
  <c r="J65" i="2" s="1"/>
  <c r="K65" i="2" a="1"/>
  <c r="K65" i="2" s="1"/>
  <c r="M65" i="2" a="1"/>
  <c r="M65" i="2" s="1"/>
  <c r="M69" i="2" a="1"/>
  <c r="M69" i="2" s="1"/>
  <c r="D21" i="2"/>
  <c r="C21" i="2"/>
  <c r="G21" i="2"/>
  <c r="F21" i="2"/>
  <c r="E21" i="2"/>
  <c r="M41" i="1"/>
  <c r="I36" i="1" s="1"/>
  <c r="E23" i="1" s="1"/>
  <c r="A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<sst xmlns="http://schemas.openxmlformats.org/spreadsheetml/2006/main" count="131" uniqueCount="66">
  <si>
    <t>ID</t>
  </si>
  <si>
    <t>PARENT</t>
  </si>
  <si>
    <t>TYPE</t>
  </si>
  <si>
    <t>ROW</t>
  </si>
  <si>
    <t>COL</t>
  </si>
  <si>
    <t>LABEL</t>
  </si>
  <si>
    <t>VALUE</t>
  </si>
  <si>
    <t>PROP</t>
  </si>
  <si>
    <t>T</t>
  </si>
  <si>
    <t>D</t>
  </si>
  <si>
    <t>Event 3</t>
  </si>
  <si>
    <t>E</t>
  </si>
  <si>
    <t>accept settlement</t>
  </si>
  <si>
    <t>plaintiff accepts</t>
  </si>
  <si>
    <t>plaintiff rejects</t>
  </si>
  <si>
    <t>counter-offer $400K</t>
  </si>
  <si>
    <t>plaintiff counter-offers $600K</t>
  </si>
  <si>
    <t>reject and go to trial</t>
  </si>
  <si>
    <t>no damages</t>
  </si>
  <si>
    <t>$750K damages</t>
  </si>
  <si>
    <t>$1.5M damages</t>
  </si>
  <si>
    <t>Cost ($/1000)</t>
  </si>
  <si>
    <t>min</t>
  </si>
  <si>
    <t>TASK 1</t>
  </si>
  <si>
    <t>TASK 2</t>
  </si>
  <si>
    <t>Closeness to Customers</t>
  </si>
  <si>
    <t>Size of Site</t>
  </si>
  <si>
    <t>Car-parking Facilities</t>
  </si>
  <si>
    <t>Visibility</t>
  </si>
  <si>
    <t>Working Environment</t>
  </si>
  <si>
    <t>Attribute Weights</t>
  </si>
  <si>
    <t>Benefit Values</t>
  </si>
  <si>
    <t>Queanbeyan</t>
  </si>
  <si>
    <t>Bungendore Dr</t>
  </si>
  <si>
    <t>Isabella St</t>
  </si>
  <si>
    <t>Jerabomberra</t>
  </si>
  <si>
    <t>Karabar</t>
  </si>
  <si>
    <t>Raw</t>
  </si>
  <si>
    <t>Normalised</t>
  </si>
  <si>
    <t>Aggregate Benefit</t>
  </si>
  <si>
    <t>Costs</t>
  </si>
  <si>
    <t>Bungendore Drive</t>
  </si>
  <si>
    <t>Isabella Street</t>
  </si>
  <si>
    <t>Rates ($)</t>
  </si>
  <si>
    <t>Power ($)</t>
  </si>
  <si>
    <t>Efficient Frontier</t>
  </si>
  <si>
    <t>SMART Analysis</t>
  </si>
  <si>
    <t>Total ($)</t>
  </si>
  <si>
    <t>Closeness</t>
  </si>
  <si>
    <t>Size</t>
  </si>
  <si>
    <t>Car-Parking</t>
  </si>
  <si>
    <t>Raw Weight</t>
  </si>
  <si>
    <t>Maint ($)</t>
  </si>
  <si>
    <t>Work Env</t>
  </si>
  <si>
    <t>New Normalised Weights</t>
  </si>
  <si>
    <t>New Benefit Values</t>
  </si>
  <si>
    <t>Que.</t>
  </si>
  <si>
    <t>Bun.</t>
  </si>
  <si>
    <t>Isa.</t>
  </si>
  <si>
    <t>Jer.</t>
  </si>
  <si>
    <t>Kar.</t>
  </si>
  <si>
    <t>New Raw Sum</t>
  </si>
  <si>
    <t>Sensitivity Analyses</t>
  </si>
  <si>
    <t>1: Size of Site</t>
  </si>
  <si>
    <t>2: Car-Parking</t>
  </si>
  <si>
    <t>3: Closeness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</si>
</sst>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_ ;\-0\ 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0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 Value vs 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92441609355793"/>
          <c:y val="0.12623029017599696"/>
          <c:w val="0.83849330542542944"/>
          <c:h val="0.72993111575361158"/>
        </c:manualLayout>
      </c:layout>
      <c:scatterChart>
        <c:scatterStyle val="lineMarker"/>
        <c:varyColors val="0"/>
        <c:ser>
          <c:idx val="0"/>
          <c:order val="0"/>
          <c:tx>
            <c:v>all benefits and costs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BB962CD-2968-48FC-9CBF-ABEF3EEEC9F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705-4A3C-8F03-CF4AF037059A}"/>
                </c:ext>
              </c:extLst>
            </c:dLbl>
            <c:dLbl>
              <c:idx val="1"/>
              <c:layout>
                <c:manualLayout>
                  <c:x val="-1.6933110633898102E-2"/>
                  <c:y val="-3.8796766528444299E-2"/>
                </c:manualLayout>
              </c:layout>
              <c:tx>
                <c:rich>
                  <a:bodyPr/>
                  <a:lstStyle/>
                  <a:p>
                    <a:fld id="{79B85AC4-CF6F-4385-B26E-1A371D71A93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705-4A3C-8F03-CF4AF037059A}"/>
                </c:ext>
              </c:extLst>
            </c:dLbl>
            <c:dLbl>
              <c:idx val="2"/>
              <c:layout>
                <c:manualLayout>
                  <c:x val="-0.10569503192266257"/>
                  <c:y val="-3.249615617574441E-2"/>
                </c:manualLayout>
              </c:layout>
              <c:tx>
                <c:rich>
                  <a:bodyPr/>
                  <a:lstStyle/>
                  <a:p>
                    <a:fld id="{9D9C0C95-2343-4955-8A38-C1C896CBE87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705-4A3C-8F03-CF4AF037059A}"/>
                </c:ext>
              </c:extLst>
            </c:dLbl>
            <c:dLbl>
              <c:idx val="3"/>
              <c:layout>
                <c:manualLayout>
                  <c:x val="-0.10167660860574246"/>
                  <c:y val="2.7552066346736244E-2"/>
                </c:manualLayout>
              </c:layout>
              <c:tx>
                <c:rich>
                  <a:bodyPr/>
                  <a:lstStyle/>
                  <a:p>
                    <a:fld id="{6C7E001F-CF7A-4EE2-AFC1-CEEA1188A60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705-4A3C-8F03-CF4AF037059A}"/>
                </c:ext>
              </c:extLst>
            </c:dLbl>
            <c:dLbl>
              <c:idx val="4"/>
              <c:layout>
                <c:manualLayout>
                  <c:x val="-2.0725508484993094E-2"/>
                  <c:y val="-3.7721893491124259E-2"/>
                </c:manualLayout>
              </c:layout>
              <c:tx>
                <c:rich>
                  <a:bodyPr/>
                  <a:lstStyle/>
                  <a:p>
                    <a:fld id="{1C0BAB4B-32E8-4EF5-9BA8-D9934579C98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705-4A3C-8F03-CF4AF03705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>
                      <a:softEdge rad="0"/>
                    </a:effectLst>
                  </c:spPr>
                </c15:leaderLines>
              </c:ext>
            </c:extLst>
          </c:dLbls>
          <c:xVal>
            <c:numRef>
              <c:f>Task2!$F$26:$F$30</c:f>
              <c:numCache>
                <c:formatCode>0_ ;\-0\ </c:formatCode>
                <c:ptCount val="5"/>
                <c:pt idx="0">
                  <c:v>180000</c:v>
                </c:pt>
                <c:pt idx="1">
                  <c:v>140000</c:v>
                </c:pt>
                <c:pt idx="2">
                  <c:v>125000</c:v>
                </c:pt>
                <c:pt idx="3">
                  <c:v>130000</c:v>
                </c:pt>
                <c:pt idx="4">
                  <c:v>165000</c:v>
                </c:pt>
              </c:numCache>
            </c:numRef>
          </c:xVal>
          <c:yVal>
            <c:numRef>
              <c:f>Task2!$C$21:$G$21</c:f>
              <c:numCache>
                <c:formatCode>0.0</c:formatCode>
                <c:ptCount val="5"/>
                <c:pt idx="0">
                  <c:v>55.483870967741943</c:v>
                </c:pt>
                <c:pt idx="1">
                  <c:v>57.41935483870968</c:v>
                </c:pt>
                <c:pt idx="2">
                  <c:v>58.387096774193544</c:v>
                </c:pt>
                <c:pt idx="3">
                  <c:v>56.451612903225808</c:v>
                </c:pt>
                <c:pt idx="4">
                  <c:v>89.354838709677423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Task2!$C$15:$G$15</c15:f>
                <c15:dlblRangeCache>
                  <c:ptCount val="5"/>
                  <c:pt idx="0">
                    <c:v>Queanbeyan</c:v>
                  </c:pt>
                  <c:pt idx="1">
                    <c:v>Bungendore Dr</c:v>
                  </c:pt>
                  <c:pt idx="2">
                    <c:v>Isabella St</c:v>
                  </c:pt>
                  <c:pt idx="3">
                    <c:v>Jerabomberra</c:v>
                  </c:pt>
                  <c:pt idx="4">
                    <c:v>Karabar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705-4A3C-8F03-CF4AF037059A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(Task2!$F$28,Task2!$F$30)</c:f>
              <c:numCache>
                <c:formatCode>0_ ;\-0\ </c:formatCode>
                <c:ptCount val="2"/>
                <c:pt idx="0">
                  <c:v>125000</c:v>
                </c:pt>
                <c:pt idx="1">
                  <c:v>165000</c:v>
                </c:pt>
              </c:numCache>
            </c:numRef>
          </c:xVal>
          <c:yVal>
            <c:numRef>
              <c:f>(Task2!$E$21,Task2!$G$21)</c:f>
              <c:numCache>
                <c:formatCode>0.0</c:formatCode>
                <c:ptCount val="2"/>
                <c:pt idx="0">
                  <c:v>58.387096774193544</c:v>
                </c:pt>
                <c:pt idx="1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8-4FD6-A0E1-832E0C9EB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12032"/>
        <c:axId val="1641512864"/>
      </c:scatterChart>
      <c:valAx>
        <c:axId val="1641512032"/>
        <c:scaling>
          <c:orientation val="minMax"/>
          <c:max val="2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Total Cost ($/1000)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_ ;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864"/>
        <c:crosses val="autoZero"/>
        <c:crossBetween val="midCat"/>
        <c:dispUnits>
          <c:builtInUnit val="thousands"/>
        </c:dispUnits>
      </c:valAx>
      <c:valAx>
        <c:axId val="1641512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Size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Task2!$J$61:$J$71</c:f>
              <c:numCache>
                <c:formatCode>0.0</c:formatCode>
                <c:ptCount val="11"/>
                <c:pt idx="0">
                  <c:v>48.571428571428569</c:v>
                </c:pt>
                <c:pt idx="1">
                  <c:v>49.545454545454547</c:v>
                </c:pt>
                <c:pt idx="2">
                  <c:v>50.434782608695649</c:v>
                </c:pt>
                <c:pt idx="3">
                  <c:v>51.25</c:v>
                </c:pt>
                <c:pt idx="4">
                  <c:v>52</c:v>
                </c:pt>
                <c:pt idx="5">
                  <c:v>52.692307692307693</c:v>
                </c:pt>
                <c:pt idx="6">
                  <c:v>53.333333333333329</c:v>
                </c:pt>
                <c:pt idx="7">
                  <c:v>53.928571428571431</c:v>
                </c:pt>
                <c:pt idx="8">
                  <c:v>54.482758620689658</c:v>
                </c:pt>
                <c:pt idx="9">
                  <c:v>55</c:v>
                </c:pt>
                <c:pt idx="10">
                  <c:v>55.483870967741943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7-4DB7-BFF9-FED0485D3280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Task2!$K$61:$K$71</c:f>
              <c:numCache>
                <c:formatCode>0.0</c:formatCode>
                <c:ptCount val="11"/>
                <c:pt idx="0">
                  <c:v>84.761904761904759</c:v>
                </c:pt>
                <c:pt idx="1">
                  <c:v>80.909090909090907</c:v>
                </c:pt>
                <c:pt idx="2">
                  <c:v>77.391304347826093</c:v>
                </c:pt>
                <c:pt idx="3">
                  <c:v>74.166666666666671</c:v>
                </c:pt>
                <c:pt idx="4">
                  <c:v>71.2</c:v>
                </c:pt>
                <c:pt idx="5">
                  <c:v>68.461538461538453</c:v>
                </c:pt>
                <c:pt idx="6">
                  <c:v>65.925925925925924</c:v>
                </c:pt>
                <c:pt idx="7">
                  <c:v>63.571428571428569</c:v>
                </c:pt>
                <c:pt idx="8">
                  <c:v>61.379310344827587</c:v>
                </c:pt>
                <c:pt idx="9">
                  <c:v>59.333333333333329</c:v>
                </c:pt>
                <c:pt idx="10">
                  <c:v>57.41935483870968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C7-4DB7-BFF9-FED0485D3280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Task2!$L$61:$L$71</c:f>
              <c:numCache>
                <c:formatCode>0.0</c:formatCode>
                <c:ptCount val="11"/>
                <c:pt idx="0">
                  <c:v>38.571428571428569</c:v>
                </c:pt>
                <c:pt idx="1">
                  <c:v>41.363636363636367</c:v>
                </c:pt>
                <c:pt idx="2">
                  <c:v>43.913043478260867</c:v>
                </c:pt>
                <c:pt idx="3">
                  <c:v>46.25</c:v>
                </c:pt>
                <c:pt idx="4">
                  <c:v>48.4</c:v>
                </c:pt>
                <c:pt idx="5">
                  <c:v>50.384615384615387</c:v>
                </c:pt>
                <c:pt idx="6">
                  <c:v>52.222222222222229</c:v>
                </c:pt>
                <c:pt idx="7">
                  <c:v>53.928571428571431</c:v>
                </c:pt>
                <c:pt idx="8">
                  <c:v>55.517241379310342</c:v>
                </c:pt>
                <c:pt idx="9">
                  <c:v>57</c:v>
                </c:pt>
                <c:pt idx="10">
                  <c:v>58.387096774193544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7-4DB7-BFF9-FED0485D3280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Task2!$M$61:$M$71</c:f>
              <c:numCache>
                <c:formatCode>0.0</c:formatCode>
                <c:ptCount val="11"/>
                <c:pt idx="0">
                  <c:v>45.238095238095227</c:v>
                </c:pt>
                <c:pt idx="1">
                  <c:v>46.818181818181813</c:v>
                </c:pt>
                <c:pt idx="2">
                  <c:v>48.260869565217398</c:v>
                </c:pt>
                <c:pt idx="3">
                  <c:v>49.583333333333343</c:v>
                </c:pt>
                <c:pt idx="4">
                  <c:v>50.8</c:v>
                </c:pt>
                <c:pt idx="5">
                  <c:v>51.923076923076927</c:v>
                </c:pt>
                <c:pt idx="6">
                  <c:v>52.962962962962955</c:v>
                </c:pt>
                <c:pt idx="7">
                  <c:v>53.928571428571431</c:v>
                </c:pt>
                <c:pt idx="8">
                  <c:v>54.827586206896548</c:v>
                </c:pt>
                <c:pt idx="9">
                  <c:v>55.666666666666657</c:v>
                </c:pt>
                <c:pt idx="10">
                  <c:v>56.451612903225808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C7-4DB7-BFF9-FED0485D3280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Task2!$N$61:$N$71</c:f>
              <c:numCache>
                <c:formatCode>0.0</c:formatCode>
                <c:ptCount val="11"/>
                <c:pt idx="0">
                  <c:v>84.285714285714278</c:v>
                </c:pt>
                <c:pt idx="1">
                  <c:v>85</c:v>
                </c:pt>
                <c:pt idx="2">
                  <c:v>85.652173913043455</c:v>
                </c:pt>
                <c:pt idx="3">
                  <c:v>86.25</c:v>
                </c:pt>
                <c:pt idx="4">
                  <c:v>86.8</c:v>
                </c:pt>
                <c:pt idx="5">
                  <c:v>87.307692307692307</c:v>
                </c:pt>
                <c:pt idx="6">
                  <c:v>87.777777777777757</c:v>
                </c:pt>
                <c:pt idx="7">
                  <c:v>88.214285714285722</c:v>
                </c:pt>
                <c:pt idx="8">
                  <c:v>88.620689655172413</c:v>
                </c:pt>
                <c:pt idx="9">
                  <c:v>89</c:v>
                </c:pt>
                <c:pt idx="10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C7-4DB7-BFF9-FED0485D3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Size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Car-Parking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Task2!$J$98:$J$108</c:f>
              <c:numCache>
                <c:formatCode>0.0</c:formatCode>
                <c:ptCount val="11"/>
                <c:pt idx="0">
                  <c:v>45.454545454545453</c:v>
                </c:pt>
                <c:pt idx="1">
                  <c:v>46.95652173913043</c:v>
                </c:pt>
                <c:pt idx="2">
                  <c:v>48.333333333333329</c:v>
                </c:pt>
                <c:pt idx="3">
                  <c:v>49.6</c:v>
                </c:pt>
                <c:pt idx="4">
                  <c:v>50.769230769230781</c:v>
                </c:pt>
                <c:pt idx="5">
                  <c:v>51.851851851851855</c:v>
                </c:pt>
                <c:pt idx="6">
                  <c:v>52.857142857142847</c:v>
                </c:pt>
                <c:pt idx="7">
                  <c:v>53.793103448275872</c:v>
                </c:pt>
                <c:pt idx="8">
                  <c:v>54.666666666666657</c:v>
                </c:pt>
                <c:pt idx="9">
                  <c:v>55.483870967741943</c:v>
                </c:pt>
                <c:pt idx="10">
                  <c:v>56.25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8-4A9B-A0E4-958C982802F2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Task2!$K$98:$K$108</c:f>
              <c:numCache>
                <c:formatCode>0.0</c:formatCode>
                <c:ptCount val="11"/>
                <c:pt idx="0">
                  <c:v>40</c:v>
                </c:pt>
                <c:pt idx="1">
                  <c:v>42.608695652173907</c:v>
                </c:pt>
                <c:pt idx="2">
                  <c:v>45</c:v>
                </c:pt>
                <c:pt idx="3">
                  <c:v>47.2</c:v>
                </c:pt>
                <c:pt idx="4">
                  <c:v>49.230769230769226</c:v>
                </c:pt>
                <c:pt idx="5">
                  <c:v>51.111111111111114</c:v>
                </c:pt>
                <c:pt idx="6">
                  <c:v>52.857142857142854</c:v>
                </c:pt>
                <c:pt idx="7">
                  <c:v>54.482758620689658</c:v>
                </c:pt>
                <c:pt idx="8">
                  <c:v>56</c:v>
                </c:pt>
                <c:pt idx="9">
                  <c:v>57.41935483870968</c:v>
                </c:pt>
                <c:pt idx="10">
                  <c:v>58.75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8-4A9B-A0E4-958C982802F2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Task2!$L$98:$L$108</c:f>
              <c:numCache>
                <c:formatCode>0.0</c:formatCode>
                <c:ptCount val="11"/>
                <c:pt idx="0">
                  <c:v>70</c:v>
                </c:pt>
                <c:pt idx="1">
                  <c:v>68.260869565217405</c:v>
                </c:pt>
                <c:pt idx="2">
                  <c:v>66.666666666666657</c:v>
                </c:pt>
                <c:pt idx="3">
                  <c:v>65.2</c:v>
                </c:pt>
                <c:pt idx="4">
                  <c:v>63.846153846153854</c:v>
                </c:pt>
                <c:pt idx="5">
                  <c:v>62.592592592592588</c:v>
                </c:pt>
                <c:pt idx="6">
                  <c:v>61.428571428571431</c:v>
                </c:pt>
                <c:pt idx="7">
                  <c:v>60.344827586206904</c:v>
                </c:pt>
                <c:pt idx="8">
                  <c:v>59.333333333333329</c:v>
                </c:pt>
                <c:pt idx="9">
                  <c:v>58.387096774193544</c:v>
                </c:pt>
                <c:pt idx="10">
                  <c:v>57.5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8-4A9B-A0E4-958C982802F2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Task2!$M$98:$M$108</c:f>
              <c:numCache>
                <c:formatCode>0.0</c:formatCode>
                <c:ptCount val="11"/>
                <c:pt idx="0">
                  <c:v>71.36363636363636</c:v>
                </c:pt>
                <c:pt idx="1">
                  <c:v>69.130434782608702</c:v>
                </c:pt>
                <c:pt idx="2">
                  <c:v>67.083333333333343</c:v>
                </c:pt>
                <c:pt idx="3">
                  <c:v>65.2</c:v>
                </c:pt>
                <c:pt idx="4">
                  <c:v>63.461538461538467</c:v>
                </c:pt>
                <c:pt idx="5">
                  <c:v>61.851851851851841</c:v>
                </c:pt>
                <c:pt idx="6">
                  <c:v>60.357142857142854</c:v>
                </c:pt>
                <c:pt idx="7">
                  <c:v>58.96551724137931</c:v>
                </c:pt>
                <c:pt idx="8">
                  <c:v>57.66666666666665</c:v>
                </c:pt>
                <c:pt idx="9">
                  <c:v>56.451612903225808</c:v>
                </c:pt>
                <c:pt idx="10">
                  <c:v>55.3125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98-4A9B-A0E4-958C982802F2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Task2!$N$98:$N$108</c:f>
              <c:numCache>
                <c:formatCode>0.0</c:formatCode>
                <c:ptCount val="11"/>
                <c:pt idx="0">
                  <c:v>93.181818181818187</c:v>
                </c:pt>
                <c:pt idx="1">
                  <c:v>92.608695652173921</c:v>
                </c:pt>
                <c:pt idx="2">
                  <c:v>92.083333333333343</c:v>
                </c:pt>
                <c:pt idx="3">
                  <c:v>91.6</c:v>
                </c:pt>
                <c:pt idx="4">
                  <c:v>91.153846153846146</c:v>
                </c:pt>
                <c:pt idx="5">
                  <c:v>90.740740740740733</c:v>
                </c:pt>
                <c:pt idx="6">
                  <c:v>90.357142857142861</c:v>
                </c:pt>
                <c:pt idx="7">
                  <c:v>90</c:v>
                </c:pt>
                <c:pt idx="8">
                  <c:v>89.666666666666657</c:v>
                </c:pt>
                <c:pt idx="9">
                  <c:v>89.354838709677423</c:v>
                </c:pt>
                <c:pt idx="10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98-4A9B-A0E4-958C9828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Car-Parking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Closeness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Task2!$J$135:$J$145</c:f>
              <c:numCache>
                <c:formatCode>0.0</c:formatCode>
                <c:ptCount val="11"/>
                <c:pt idx="0">
                  <c:v>71.666666666666671</c:v>
                </c:pt>
                <c:pt idx="1">
                  <c:v>68.8</c:v>
                </c:pt>
                <c:pt idx="2">
                  <c:v>66.15384615384616</c:v>
                </c:pt>
                <c:pt idx="3">
                  <c:v>63.703703703703702</c:v>
                </c:pt>
                <c:pt idx="4">
                  <c:v>61.428571428571431</c:v>
                </c:pt>
                <c:pt idx="5">
                  <c:v>59.310344827586214</c:v>
                </c:pt>
                <c:pt idx="6">
                  <c:v>57.333333333333329</c:v>
                </c:pt>
                <c:pt idx="7">
                  <c:v>55.483870967741943</c:v>
                </c:pt>
                <c:pt idx="8">
                  <c:v>53.75</c:v>
                </c:pt>
                <c:pt idx="9">
                  <c:v>52.121212121212118</c:v>
                </c:pt>
                <c:pt idx="10">
                  <c:v>50.588235294117652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A-444C-988F-A7071B4ECF0E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Task2!$K$135:$K$145</c:f>
              <c:numCache>
                <c:formatCode>0.0</c:formatCode>
                <c:ptCount val="11"/>
                <c:pt idx="0">
                  <c:v>53.75</c:v>
                </c:pt>
                <c:pt idx="1">
                  <c:v>54.4</c:v>
                </c:pt>
                <c:pt idx="2">
                  <c:v>55</c:v>
                </c:pt>
                <c:pt idx="3">
                  <c:v>55.55555555555555</c:v>
                </c:pt>
                <c:pt idx="4">
                  <c:v>56.071428571428569</c:v>
                </c:pt>
                <c:pt idx="5">
                  <c:v>56.551724137931032</c:v>
                </c:pt>
                <c:pt idx="6">
                  <c:v>57</c:v>
                </c:pt>
                <c:pt idx="7">
                  <c:v>57.41935483870968</c:v>
                </c:pt>
                <c:pt idx="8">
                  <c:v>57.8125</c:v>
                </c:pt>
                <c:pt idx="9">
                  <c:v>58.18181818181818</c:v>
                </c:pt>
                <c:pt idx="10">
                  <c:v>58.529411764705884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A-444C-988F-A7071B4ECF0E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Task2!$L$135:$L$145</c:f>
              <c:numCache>
                <c:formatCode>0.0</c:formatCode>
                <c:ptCount val="11"/>
                <c:pt idx="0">
                  <c:v>66.666666666666657</c:v>
                </c:pt>
                <c:pt idx="1">
                  <c:v>65.2</c:v>
                </c:pt>
                <c:pt idx="2">
                  <c:v>63.846153846153854</c:v>
                </c:pt>
                <c:pt idx="3">
                  <c:v>62.592592592592588</c:v>
                </c:pt>
                <c:pt idx="4">
                  <c:v>61.428571428571431</c:v>
                </c:pt>
                <c:pt idx="5">
                  <c:v>60.344827586206904</c:v>
                </c:pt>
                <c:pt idx="6">
                  <c:v>59.333333333333329</c:v>
                </c:pt>
                <c:pt idx="7">
                  <c:v>58.387096774193544</c:v>
                </c:pt>
                <c:pt idx="8">
                  <c:v>57.5</c:v>
                </c:pt>
                <c:pt idx="9">
                  <c:v>56.666666666666657</c:v>
                </c:pt>
                <c:pt idx="10">
                  <c:v>55.882352941176471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A-444C-988F-A7071B4ECF0E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Task2!$M$135:$M$145</c:f>
              <c:numCache>
                <c:formatCode>0.0</c:formatCode>
                <c:ptCount val="11"/>
                <c:pt idx="0">
                  <c:v>43.750000000000007</c:v>
                </c:pt>
                <c:pt idx="1">
                  <c:v>46</c:v>
                </c:pt>
                <c:pt idx="2">
                  <c:v>48.076923076923087</c:v>
                </c:pt>
                <c:pt idx="3">
                  <c:v>50</c:v>
                </c:pt>
                <c:pt idx="4">
                  <c:v>51.785714285714292</c:v>
                </c:pt>
                <c:pt idx="5">
                  <c:v>53.448275862068975</c:v>
                </c:pt>
                <c:pt idx="6">
                  <c:v>54.999999999999993</c:v>
                </c:pt>
                <c:pt idx="7">
                  <c:v>56.451612903225808</c:v>
                </c:pt>
                <c:pt idx="8">
                  <c:v>57.8125</c:v>
                </c:pt>
                <c:pt idx="9">
                  <c:v>59.090909090909093</c:v>
                </c:pt>
                <c:pt idx="10">
                  <c:v>60.294117647058826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A-444C-988F-A7071B4ECF0E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Task2!$N$135:$N$145</c:f>
              <c:numCache>
                <c:formatCode>0.0</c:formatCode>
                <c:ptCount val="11"/>
                <c:pt idx="0">
                  <c:v>89.166666666666657</c:v>
                </c:pt>
                <c:pt idx="1">
                  <c:v>89.2</c:v>
                </c:pt>
                <c:pt idx="2">
                  <c:v>89.230769230769241</c:v>
                </c:pt>
                <c:pt idx="3">
                  <c:v>89.259259259259252</c:v>
                </c:pt>
                <c:pt idx="4">
                  <c:v>89.285714285714278</c:v>
                </c:pt>
                <c:pt idx="5">
                  <c:v>89.310344827586221</c:v>
                </c:pt>
                <c:pt idx="6">
                  <c:v>89.333333333333343</c:v>
                </c:pt>
                <c:pt idx="7">
                  <c:v>89.354838709677423</c:v>
                </c:pt>
                <c:pt idx="8">
                  <c:v>89.375</c:v>
                </c:pt>
                <c:pt idx="9">
                  <c:v>89.393939393939405</c:v>
                </c:pt>
                <c:pt idx="10">
                  <c:v>89.411764705882362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EA-444C-988F-A7071B4EC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Closeness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19685</xdr:rowOff>
    </xdr:from>
    <xdr:to>
      <xdr:col>5</xdr:col>
      <xdr:colOff>0</xdr:colOff>
      <xdr:row>4</xdr:row>
      <xdr:rowOff>177165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96DE1A22-B969-B626-0319-E56BFDAB72A1}"/>
            </a:ext>
          </a:extLst>
        </xdr:cNvPr>
        <xdr:cNvCxnSpPr/>
      </xdr:nvCxnSpPr>
      <xdr:spPr>
        <a:xfrm>
          <a:off x="2552700" y="610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98425</xdr:rowOff>
    </xdr:from>
    <xdr:to>
      <xdr:col>17</xdr:col>
      <xdr:colOff>0</xdr:colOff>
      <xdr:row>4</xdr:row>
      <xdr:rowOff>98425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F53EA6E-9402-7D51-54C1-2E51C3FCEFC3}"/>
            </a:ext>
          </a:extLst>
        </xdr:cNvPr>
        <xdr:cNvCxnSpPr/>
      </xdr:nvCxnSpPr>
      <xdr:spPr>
        <a:xfrm>
          <a:off x="2736850" y="688975"/>
          <a:ext cx="64960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98425</xdr:rowOff>
    </xdr:from>
    <xdr:to>
      <xdr:col>3</xdr:col>
      <xdr:colOff>0</xdr:colOff>
      <xdr:row>12</xdr:row>
      <xdr:rowOff>98425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1DC474DC-B50D-9EEE-8F82-186638329903}"/>
            </a:ext>
          </a:extLst>
        </xdr:cNvPr>
        <xdr:cNvCxnSpPr/>
      </xdr:nvCxnSpPr>
      <xdr:spPr>
        <a:xfrm flipV="1">
          <a:off x="844550" y="688975"/>
          <a:ext cx="387350" cy="15748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98425</xdr:rowOff>
    </xdr:from>
    <xdr:to>
      <xdr:col>5</xdr:col>
      <xdr:colOff>0</xdr:colOff>
      <xdr:row>4</xdr:row>
      <xdr:rowOff>98425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E227ACE-334C-B673-8690-50B53D360287}"/>
            </a:ext>
          </a:extLst>
        </xdr:cNvPr>
        <xdr:cNvCxnSpPr/>
      </xdr:nvCxnSpPr>
      <xdr:spPr>
        <a:xfrm>
          <a:off x="1231900" y="688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19685</xdr:rowOff>
    </xdr:from>
    <xdr:to>
      <xdr:col>9</xdr:col>
      <xdr:colOff>0</xdr:colOff>
      <xdr:row>9</xdr:row>
      <xdr:rowOff>177165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B58A5D6-2420-9F02-A6AB-DE5C326B1A7E}"/>
            </a:ext>
          </a:extLst>
        </xdr:cNvPr>
        <xdr:cNvCxnSpPr/>
      </xdr:nvCxnSpPr>
      <xdr:spPr>
        <a:xfrm>
          <a:off x="5295900" y="1594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98425</xdr:rowOff>
    </xdr:from>
    <xdr:to>
      <xdr:col>17</xdr:col>
      <xdr:colOff>0</xdr:colOff>
      <xdr:row>9</xdr:row>
      <xdr:rowOff>98425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6732CD23-2046-3C47-F221-BD6F396E8088}"/>
            </a:ext>
          </a:extLst>
        </xdr:cNvPr>
        <xdr:cNvCxnSpPr/>
      </xdr:nvCxnSpPr>
      <xdr:spPr>
        <a:xfrm>
          <a:off x="5480050" y="1673225"/>
          <a:ext cx="37528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C3BA7D26-99D8-8774-9BC3-78B64EF31147}"/>
            </a:ext>
          </a:extLst>
        </xdr:cNvPr>
        <xdr:cNvCxnSpPr/>
      </xdr:nvCxnSpPr>
      <xdr:spPr>
        <a:xfrm flipV="1">
          <a:off x="2736850" y="1673225"/>
          <a:ext cx="387350" cy="23622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98425</xdr:rowOff>
    </xdr:from>
    <xdr:to>
      <xdr:col>9</xdr:col>
      <xdr:colOff>0</xdr:colOff>
      <xdr:row>9</xdr:row>
      <xdr:rowOff>98425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974B45ED-9CE1-9E19-54C5-CE8604CFA026}"/>
            </a:ext>
          </a:extLst>
        </xdr:cNvPr>
        <xdr:cNvCxnSpPr/>
      </xdr:nvCxnSpPr>
      <xdr:spPr>
        <a:xfrm>
          <a:off x="3124200" y="16732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19685</xdr:rowOff>
    </xdr:from>
    <xdr:to>
      <xdr:col>13</xdr:col>
      <xdr:colOff>0</xdr:colOff>
      <xdr:row>14</xdr:row>
      <xdr:rowOff>177165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D393F8C-0435-1D93-8EC9-5A4AFFA3CC9C}"/>
            </a:ext>
          </a:extLst>
        </xdr:cNvPr>
        <xdr:cNvCxnSpPr/>
      </xdr:nvCxnSpPr>
      <xdr:spPr>
        <a:xfrm>
          <a:off x="7340600" y="2578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98425</xdr:rowOff>
    </xdr:from>
    <xdr:to>
      <xdr:col>17</xdr:col>
      <xdr:colOff>0</xdr:colOff>
      <xdr:row>14</xdr:row>
      <xdr:rowOff>98425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0169C15-0A94-F95E-072A-71549B268CA8}"/>
            </a:ext>
          </a:extLst>
        </xdr:cNvPr>
        <xdr:cNvCxnSpPr/>
      </xdr:nvCxnSpPr>
      <xdr:spPr>
        <a:xfrm>
          <a:off x="7524750" y="26574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DEC7C11-FD3D-418D-4CE6-15CF087CF415}"/>
            </a:ext>
          </a:extLst>
        </xdr:cNvPr>
        <xdr:cNvCxnSpPr/>
      </xdr:nvCxnSpPr>
      <xdr:spPr>
        <a:xfrm flipV="1">
          <a:off x="5480050" y="2657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98425</xdr:rowOff>
    </xdr:from>
    <xdr:to>
      <xdr:col>13</xdr:col>
      <xdr:colOff>0</xdr:colOff>
      <xdr:row>14</xdr:row>
      <xdr:rowOff>98425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98E998AC-62B6-C4AA-549A-D00A47DA2F54}"/>
            </a:ext>
          </a:extLst>
        </xdr:cNvPr>
        <xdr:cNvCxnSpPr/>
      </xdr:nvCxnSpPr>
      <xdr:spPr>
        <a:xfrm>
          <a:off x="5867400" y="26574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19685</xdr:rowOff>
    </xdr:from>
    <xdr:to>
      <xdr:col>13</xdr:col>
      <xdr:colOff>0</xdr:colOff>
      <xdr:row>19</xdr:row>
      <xdr:rowOff>177165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7A6F7B66-E74D-18C9-F24A-7DB48DBDA2F3}"/>
            </a:ext>
          </a:extLst>
        </xdr:cNvPr>
        <xdr:cNvCxnSpPr/>
      </xdr:nvCxnSpPr>
      <xdr:spPr>
        <a:xfrm>
          <a:off x="7340600" y="3562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98425</xdr:rowOff>
    </xdr:from>
    <xdr:to>
      <xdr:col>17</xdr:col>
      <xdr:colOff>0</xdr:colOff>
      <xdr:row>19</xdr:row>
      <xdr:rowOff>98425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63A91CD-A9B6-8263-5E3C-286E36153F7A}"/>
            </a:ext>
          </a:extLst>
        </xdr:cNvPr>
        <xdr:cNvCxnSpPr/>
      </xdr:nvCxnSpPr>
      <xdr:spPr>
        <a:xfrm>
          <a:off x="7524750" y="36417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6BDC950-43E4-543C-95F9-9F74BF5F66C6}"/>
            </a:ext>
          </a:extLst>
        </xdr:cNvPr>
        <xdr:cNvCxnSpPr/>
      </xdr:nvCxnSpPr>
      <xdr:spPr>
        <a:xfrm>
          <a:off x="5480050" y="3641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98425</xdr:rowOff>
    </xdr:from>
    <xdr:to>
      <xdr:col>13</xdr:col>
      <xdr:colOff>0</xdr:colOff>
      <xdr:row>19</xdr:row>
      <xdr:rowOff>98425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A1878272-0F7A-1E85-9BB4-AD9A1C465E19}"/>
            </a:ext>
          </a:extLst>
        </xdr:cNvPr>
        <xdr:cNvCxnSpPr/>
      </xdr:nvCxnSpPr>
      <xdr:spPr>
        <a:xfrm>
          <a:off x="5867400" y="3641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19685</xdr:rowOff>
    </xdr:from>
    <xdr:to>
      <xdr:col>13</xdr:col>
      <xdr:colOff>0</xdr:colOff>
      <xdr:row>24</xdr:row>
      <xdr:rowOff>177165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B0C9DACA-200A-CF94-F624-AF81F1E94E6E}"/>
            </a:ext>
          </a:extLst>
        </xdr:cNvPr>
        <xdr:cNvCxnSpPr/>
      </xdr:nvCxnSpPr>
      <xdr:spPr>
        <a:xfrm>
          <a:off x="7340600" y="4547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98425</xdr:rowOff>
    </xdr:from>
    <xdr:to>
      <xdr:col>17</xdr:col>
      <xdr:colOff>0</xdr:colOff>
      <xdr:row>24</xdr:row>
      <xdr:rowOff>98425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345512D3-4C62-7516-4F10-3AA61C1FA6A7}"/>
            </a:ext>
          </a:extLst>
        </xdr:cNvPr>
        <xdr:cNvCxnSpPr/>
      </xdr:nvCxnSpPr>
      <xdr:spPr>
        <a:xfrm>
          <a:off x="7524750" y="46259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24</xdr:row>
      <xdr:rowOff>98425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74318CD8-2C97-379D-215A-A9ADDAAFFEA4}"/>
            </a:ext>
          </a:extLst>
        </xdr:cNvPr>
        <xdr:cNvCxnSpPr/>
      </xdr:nvCxnSpPr>
      <xdr:spPr>
        <a:xfrm>
          <a:off x="5480050" y="3641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98425</xdr:rowOff>
    </xdr:from>
    <xdr:to>
      <xdr:col>13</xdr:col>
      <xdr:colOff>0</xdr:colOff>
      <xdr:row>24</xdr:row>
      <xdr:rowOff>98425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B3FF2A-8A94-358F-2466-49070E2289C3}"/>
            </a:ext>
          </a:extLst>
        </xdr:cNvPr>
        <xdr:cNvCxnSpPr/>
      </xdr:nvCxnSpPr>
      <xdr:spPr>
        <a:xfrm>
          <a:off x="5867400" y="46259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19</xdr:row>
      <xdr:rowOff>12700</xdr:rowOff>
    </xdr:from>
    <xdr:to>
      <xdr:col>10</xdr:col>
      <xdr:colOff>0</xdr:colOff>
      <xdr:row>19</xdr:row>
      <xdr:rowOff>184150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D79277AC-862C-E77A-2052-0874D5463085}"/>
            </a:ext>
          </a:extLst>
        </xdr:cNvPr>
        <xdr:cNvSpPr/>
      </xdr:nvSpPr>
      <xdr:spPr>
        <a:xfrm>
          <a:off x="5308600" y="3556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19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9F1E5E-21E2-5523-1A24-40937A990623}"/>
            </a:ext>
          </a:extLst>
        </xdr:cNvPr>
        <xdr:cNvCxnSpPr/>
      </xdr:nvCxnSpPr>
      <xdr:spPr>
        <a:xfrm flipV="1">
          <a:off x="2736850" y="3641725"/>
          <a:ext cx="387350" cy="3937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98425</xdr:rowOff>
    </xdr:from>
    <xdr:to>
      <xdr:col>9</xdr:col>
      <xdr:colOff>0</xdr:colOff>
      <xdr:row>19</xdr:row>
      <xdr:rowOff>98425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6A915EA1-EE5A-5D5C-1009-EB89290E19AB}"/>
            </a:ext>
          </a:extLst>
        </xdr:cNvPr>
        <xdr:cNvCxnSpPr/>
      </xdr:nvCxnSpPr>
      <xdr:spPr>
        <a:xfrm>
          <a:off x="3124200" y="36417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19685</xdr:rowOff>
    </xdr:from>
    <xdr:to>
      <xdr:col>13</xdr:col>
      <xdr:colOff>0</xdr:colOff>
      <xdr:row>29</xdr:row>
      <xdr:rowOff>177165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6D030B6-6AD4-1444-121E-D8BEF7AE3684}"/>
            </a:ext>
          </a:extLst>
        </xdr:cNvPr>
        <xdr:cNvCxnSpPr/>
      </xdr:nvCxnSpPr>
      <xdr:spPr>
        <a:xfrm>
          <a:off x="7340600" y="5531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98425</xdr:rowOff>
    </xdr:from>
    <xdr:to>
      <xdr:col>17</xdr:col>
      <xdr:colOff>0</xdr:colOff>
      <xdr:row>29</xdr:row>
      <xdr:rowOff>98425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4A3F5CBE-D8DD-7852-A6A4-46B2C5758464}"/>
            </a:ext>
          </a:extLst>
        </xdr:cNvPr>
        <xdr:cNvCxnSpPr/>
      </xdr:nvCxnSpPr>
      <xdr:spPr>
        <a:xfrm>
          <a:off x="7524750" y="56102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98425</xdr:rowOff>
    </xdr:from>
    <xdr:to>
      <xdr:col>11</xdr:col>
      <xdr:colOff>0</xdr:colOff>
      <xdr:row>34</xdr:row>
      <xdr:rowOff>98425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CEDE37-E939-DC9B-A238-ED42F647EFA2}"/>
            </a:ext>
          </a:extLst>
        </xdr:cNvPr>
        <xdr:cNvCxnSpPr/>
      </xdr:nvCxnSpPr>
      <xdr:spPr>
        <a:xfrm flipV="1">
          <a:off x="5480050" y="56102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98425</xdr:rowOff>
    </xdr:from>
    <xdr:to>
      <xdr:col>13</xdr:col>
      <xdr:colOff>0</xdr:colOff>
      <xdr:row>29</xdr:row>
      <xdr:rowOff>98425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E2E231E-9A5E-7F6E-932F-35CDB7DF6EC4}"/>
            </a:ext>
          </a:extLst>
        </xdr:cNvPr>
        <xdr:cNvCxnSpPr/>
      </xdr:nvCxnSpPr>
      <xdr:spPr>
        <a:xfrm>
          <a:off x="5867400" y="56102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19685</xdr:rowOff>
    </xdr:from>
    <xdr:to>
      <xdr:col>17</xdr:col>
      <xdr:colOff>0</xdr:colOff>
      <xdr:row>34</xdr:row>
      <xdr:rowOff>177165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E175D33-29D3-635F-8E31-F9D614F6A828}"/>
            </a:ext>
          </a:extLst>
        </xdr:cNvPr>
        <xdr:cNvCxnSpPr/>
      </xdr:nvCxnSpPr>
      <xdr:spPr>
        <a:xfrm>
          <a:off x="9232900" y="6515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8DFD268F-AEC1-967E-7C7A-7D992BAF2FF4}"/>
            </a:ext>
          </a:extLst>
        </xdr:cNvPr>
        <xdr:cNvCxnSpPr/>
      </xdr:nvCxnSpPr>
      <xdr:spPr>
        <a:xfrm flipV="1">
          <a:off x="75247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98425</xdr:rowOff>
    </xdr:from>
    <xdr:to>
      <xdr:col>17</xdr:col>
      <xdr:colOff>0</xdr:colOff>
      <xdr:row>34</xdr:row>
      <xdr:rowOff>98425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614FFB3-C4CD-2EDE-49C3-D77D9EDF5754}"/>
            </a:ext>
          </a:extLst>
        </xdr:cNvPr>
        <xdr:cNvCxnSpPr/>
      </xdr:nvCxnSpPr>
      <xdr:spPr>
        <a:xfrm>
          <a:off x="7912100" y="65944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19685</xdr:rowOff>
    </xdr:from>
    <xdr:to>
      <xdr:col>17</xdr:col>
      <xdr:colOff>0</xdr:colOff>
      <xdr:row>39</xdr:row>
      <xdr:rowOff>177165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D5B3A6D-DCAC-555D-9E6D-7BD95E17012C}"/>
            </a:ext>
          </a:extLst>
        </xdr:cNvPr>
        <xdr:cNvCxnSpPr/>
      </xdr:nvCxnSpPr>
      <xdr:spPr>
        <a:xfrm>
          <a:off x="9232900" y="7499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283210A-A711-D857-9CFC-BF71D072E52A}"/>
            </a:ext>
          </a:extLst>
        </xdr:cNvPr>
        <xdr:cNvCxnSpPr/>
      </xdr:nvCxnSpPr>
      <xdr:spPr>
        <a:xfrm>
          <a:off x="7524750" y="7578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39</xdr:row>
      <xdr:rowOff>98425</xdr:rowOff>
    </xdr:from>
    <xdr:to>
      <xdr:col>17</xdr:col>
      <xdr:colOff>0</xdr:colOff>
      <xdr:row>39</xdr:row>
      <xdr:rowOff>98425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4EC9B6F-5544-0CA8-91B0-C2184CA66093}"/>
            </a:ext>
          </a:extLst>
        </xdr:cNvPr>
        <xdr:cNvCxnSpPr/>
      </xdr:nvCxnSpPr>
      <xdr:spPr>
        <a:xfrm>
          <a:off x="7912100" y="75787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19685</xdr:rowOff>
    </xdr:from>
    <xdr:to>
      <xdr:col>17</xdr:col>
      <xdr:colOff>0</xdr:colOff>
      <xdr:row>44</xdr:row>
      <xdr:rowOff>177165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2321E107-DA80-CE70-578C-CB5316B233AE}"/>
            </a:ext>
          </a:extLst>
        </xdr:cNvPr>
        <xdr:cNvCxnSpPr/>
      </xdr:nvCxnSpPr>
      <xdr:spPr>
        <a:xfrm>
          <a:off x="9232900" y="8484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44</xdr:row>
      <xdr:rowOff>98425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2E457717-F480-12F5-53C6-28090760269F}"/>
            </a:ext>
          </a:extLst>
        </xdr:cNvPr>
        <xdr:cNvCxnSpPr/>
      </xdr:nvCxnSpPr>
      <xdr:spPr>
        <a:xfrm>
          <a:off x="7524750" y="7578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98425</xdr:rowOff>
    </xdr:from>
    <xdr:to>
      <xdr:col>17</xdr:col>
      <xdr:colOff>0</xdr:colOff>
      <xdr:row>44</xdr:row>
      <xdr:rowOff>98425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4E97A47F-30F2-0879-F54E-C827305CB914}"/>
            </a:ext>
          </a:extLst>
        </xdr:cNvPr>
        <xdr:cNvCxnSpPr/>
      </xdr:nvCxnSpPr>
      <xdr:spPr>
        <a:xfrm>
          <a:off x="7912100" y="8562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184150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8A229A53-B646-B1F6-B14D-BCD14418DCBA}"/>
            </a:ext>
          </a:extLst>
        </xdr:cNvPr>
        <xdr:cNvSpPr/>
      </xdr:nvSpPr>
      <xdr:spPr>
        <a:xfrm>
          <a:off x="7353300" y="7493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0</xdr:colOff>
      <xdr:row>34</xdr:row>
      <xdr:rowOff>98425</xdr:rowOff>
    </xdr:from>
    <xdr:to>
      <xdr:col>11</xdr:col>
      <xdr:colOff>0</xdr:colOff>
      <xdr:row>39</xdr:row>
      <xdr:rowOff>98425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677ABC1-E46B-F697-B2AF-5E7527813025}"/>
            </a:ext>
          </a:extLst>
        </xdr:cNvPr>
        <xdr:cNvCxnSpPr/>
      </xdr:nvCxnSpPr>
      <xdr:spPr>
        <a:xfrm>
          <a:off x="54800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98425</xdr:rowOff>
    </xdr:from>
    <xdr:to>
      <xdr:col>13</xdr:col>
      <xdr:colOff>0</xdr:colOff>
      <xdr:row>39</xdr:row>
      <xdr:rowOff>98425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62DA0BD-A658-DDE7-72CC-6C5EF7679667}"/>
            </a:ext>
          </a:extLst>
        </xdr:cNvPr>
        <xdr:cNvCxnSpPr/>
      </xdr:nvCxnSpPr>
      <xdr:spPr>
        <a:xfrm>
          <a:off x="5867400" y="7578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34</xdr:row>
      <xdr:rowOff>12700</xdr:rowOff>
    </xdr:from>
    <xdr:to>
      <xdr:col>10</xdr:col>
      <xdr:colOff>0</xdr:colOff>
      <xdr:row>34</xdr:row>
      <xdr:rowOff>184150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6C1D5CE7-B322-5F9A-0F32-0B8D450A7566}"/>
            </a:ext>
          </a:extLst>
        </xdr:cNvPr>
        <xdr:cNvSpPr/>
      </xdr:nvSpPr>
      <xdr:spPr>
        <a:xfrm>
          <a:off x="5308600" y="65087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21</xdr:row>
      <xdr:rowOff>98425</xdr:rowOff>
    </xdr:from>
    <xdr:to>
      <xdr:col>7</xdr:col>
      <xdr:colOff>0</xdr:colOff>
      <xdr:row>34</xdr:row>
      <xdr:rowOff>98425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87DCD2D3-2468-E1FA-6B12-1B92F3D51D3F}"/>
            </a:ext>
          </a:extLst>
        </xdr:cNvPr>
        <xdr:cNvCxnSpPr/>
      </xdr:nvCxnSpPr>
      <xdr:spPr>
        <a:xfrm>
          <a:off x="2736850" y="4035425"/>
          <a:ext cx="387350" cy="25590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98425</xdr:rowOff>
    </xdr:from>
    <xdr:to>
      <xdr:col>9</xdr:col>
      <xdr:colOff>0</xdr:colOff>
      <xdr:row>34</xdr:row>
      <xdr:rowOff>98425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7FCC41E7-DED6-DB63-5EF1-6F6293624043}"/>
            </a:ext>
          </a:extLst>
        </xdr:cNvPr>
        <xdr:cNvCxnSpPr/>
      </xdr:nvCxnSpPr>
      <xdr:spPr>
        <a:xfrm>
          <a:off x="3124200" y="659447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21</xdr:row>
      <xdr:rowOff>12700</xdr:rowOff>
    </xdr:from>
    <xdr:to>
      <xdr:col>6</xdr:col>
      <xdr:colOff>0</xdr:colOff>
      <xdr:row>21</xdr:row>
      <xdr:rowOff>184150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74D47D56-FFBD-77F0-C23D-E637BFD0E9AF}"/>
            </a:ext>
          </a:extLst>
        </xdr:cNvPr>
        <xdr:cNvSpPr/>
      </xdr:nvSpPr>
      <xdr:spPr>
        <a:xfrm>
          <a:off x="2565400" y="39497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0</xdr:colOff>
      <xdr:row>12</xdr:row>
      <xdr:rowOff>98425</xdr:rowOff>
    </xdr:from>
    <xdr:to>
      <xdr:col>3</xdr:col>
      <xdr:colOff>0</xdr:colOff>
      <xdr:row>21</xdr:row>
      <xdr:rowOff>98425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8A11608-5E4A-D5C9-9BD5-41CAF319791A}"/>
            </a:ext>
          </a:extLst>
        </xdr:cNvPr>
        <xdr:cNvCxnSpPr/>
      </xdr:nvCxnSpPr>
      <xdr:spPr>
        <a:xfrm>
          <a:off x="844550" y="2263775"/>
          <a:ext cx="387350" cy="17716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98425</xdr:rowOff>
    </xdr:from>
    <xdr:to>
      <xdr:col>5</xdr:col>
      <xdr:colOff>0</xdr:colOff>
      <xdr:row>21</xdr:row>
      <xdr:rowOff>98425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3B227C7-6A0A-ED1F-C9D1-A3FC2E776F4F}"/>
            </a:ext>
          </a:extLst>
        </xdr:cNvPr>
        <xdr:cNvCxnSpPr/>
      </xdr:nvCxnSpPr>
      <xdr:spPr>
        <a:xfrm>
          <a:off x="1231900" y="40354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12</xdr:row>
      <xdr:rowOff>12700</xdr:rowOff>
    </xdr:from>
    <xdr:to>
      <xdr:col>2</xdr:col>
      <xdr:colOff>0</xdr:colOff>
      <xdr:row>12</xdr:row>
      <xdr:rowOff>184150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7336B409-5FF0-ECB6-5271-151C95542560}"/>
            </a:ext>
          </a:extLst>
        </xdr:cNvPr>
        <xdr:cNvSpPr/>
      </xdr:nvSpPr>
      <xdr:spPr>
        <a:xfrm>
          <a:off x="673100" y="21780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12</xdr:row>
      <xdr:rowOff>98425</xdr:rowOff>
    </xdr:from>
    <xdr:to>
      <xdr:col>1</xdr:col>
      <xdr:colOff>0</xdr:colOff>
      <xdr:row>12</xdr:row>
      <xdr:rowOff>98425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ED7BBE6-E8D6-FB25-B66B-40F8E5CD5ABF}"/>
            </a:ext>
          </a:extLst>
        </xdr:cNvPr>
        <xdr:cNvCxnSpPr/>
      </xdr:nvCxnSpPr>
      <xdr:spPr>
        <a:xfrm>
          <a:off x="0" y="2263775"/>
          <a:ext cx="6604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7</xdr:col>
      <xdr:colOff>458250</xdr:colOff>
      <xdr:row>54</xdr:row>
      <xdr:rowOff>186150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A396E5-6219-47F2-99C7-5A3548B02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72</xdr:row>
      <xdr:rowOff>0</xdr:rowOff>
    </xdr:from>
    <xdr:to>
      <xdr:col>7</xdr:col>
      <xdr:colOff>458250</xdr:colOff>
      <xdr:row>93</xdr:row>
      <xdr:rowOff>186150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5F5DB-BB30-4594-814D-EB42AA5B4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109</xdr:row>
      <xdr:rowOff>0</xdr:rowOff>
    </xdr:from>
    <xdr:to>
      <xdr:col>7</xdr:col>
      <xdr:colOff>458250</xdr:colOff>
      <xdr:row>130</xdr:row>
      <xdr:rowOff>186150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22508-E236-46D6-89D5-180B2D699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458250</xdr:colOff>
      <xdr:row>167</xdr:row>
      <xdr:rowOff>186150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CEF08-177D-4929-BDEC-284860815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0.37006</cdr:x>
      <cdr:y>0.36391</cdr:y>
    </cdr:from>
    <cdr:to>
      <cdr:x>0.52433</cdr:x>
      <cdr:y>0.42012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55BEFEE-E13B-586E-0F1A-500768E94EE2}"/>
            </a:ext>
          </a:extLst>
        </cdr:cNvPr>
        <cdr:cNvSpPr txBox="1"/>
      </cdr:nvSpPr>
      <cdr:spPr>
        <a:xfrm xmlns:a="http://schemas.openxmlformats.org/drawingml/2006/main">
          <a:off x="2559050" y="1562100"/>
          <a:ext cx="10668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000" i="1">
              <a:latin typeface="Arial" panose="020B0604020202020204" pitchFamily="34" charset="0"/>
              <a:cs typeface="Arial" panose="020B0604020202020204" pitchFamily="34" charset="0"/>
            </a:rPr>
            <a:t>efficient frontier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6F4-F4B0-4C64-9570-589218C8A64B}">
  <sheetPr>
    <pageSetUpPr fitToPage="1"/>
  </sheetPr>
  <dimension ref="A1:ALT1017"/>
  <sheetViews>
    <sheetView topLeftCell="A34" workbookViewId="0"/>
  </sheetViews>
  <sheetFormatPr defaultRowHeight="15.5" x14ac:dyDescent="0.35"/>
  <cols>
    <col min="2" max="2" width="2.4140625" customWidth="1"/>
    <col min="3" max="3" width="5.08203125" customWidth="1"/>
    <col min="6" max="6" width="2.4140625" customWidth="1"/>
    <col min="7" max="7" width="5.08203125" customWidth="1"/>
    <col min="8" max="8" width="14.6640625" customWidth="1"/>
    <col min="9" max="9" width="13.83203125" customWidth="1"/>
    <col min="10" max="10" width="2.4140625" customWidth="1"/>
    <col min="11" max="11" width="5.08203125" customWidth="1"/>
    <col min="12" max="12" width="10.6640625" customWidth="1"/>
    <col min="14" max="14" width="2.4140625" customWidth="1"/>
    <col min="15" max="15" width="5.08203125" customWidth="1"/>
    <col min="18" max="18" width="2.4140625" customWidth="1"/>
    <col min="19" max="19" width="12.25" customWidth="1"/>
    <col min="2000" max="2000" width="2.4140625" customWidth="1"/>
  </cols>
  <sheetData>
    <row r="1" spans="1:19" x14ac:dyDescent="0.35">
      <c r="A1" s="11" t="s">
        <v>23</v>
      </c>
    </row>
    <row r="3" spans="1:19" x14ac:dyDescent="0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9" t="s">
        <v>21</v>
      </c>
    </row>
    <row r="4" spans="1:19" x14ac:dyDescent="0.35">
      <c r="A4" s="6"/>
      <c r="D4" t="s">
        <v>12</v>
      </c>
      <c r="S4" s="8"/>
    </row>
    <row r="5" spans="1:19" x14ac:dyDescent="0.35">
      <c r="A5" s="6"/>
      <c r="S5" s="2">
        <v>750</v>
      </c>
    </row>
    <row r="6" spans="1:19" x14ac:dyDescent="0.35">
      <c r="A6" s="6"/>
      <c r="E6">
        <f>S5</f>
        <v>750</v>
      </c>
      <c r="S6" s="2"/>
    </row>
    <row r="7" spans="1:19" x14ac:dyDescent="0.35">
      <c r="A7" s="6"/>
      <c r="S7" s="2"/>
    </row>
    <row r="8" spans="1:19" x14ac:dyDescent="0.35">
      <c r="A8" s="6"/>
      <c r="H8" s="10">
        <v>0.1</v>
      </c>
      <c r="S8" s="2"/>
    </row>
    <row r="9" spans="1:19" x14ac:dyDescent="0.35">
      <c r="A9" s="6"/>
      <c r="H9" t="s">
        <v>13</v>
      </c>
      <c r="S9" s="2"/>
    </row>
    <row r="10" spans="1:19" x14ac:dyDescent="0.35">
      <c r="A10" s="6"/>
      <c r="S10" s="2">
        <v>400</v>
      </c>
    </row>
    <row r="11" spans="1:19" x14ac:dyDescent="0.35">
      <c r="A11" s="6"/>
      <c r="I11">
        <f>S10</f>
        <v>400</v>
      </c>
      <c r="S11" s="2"/>
    </row>
    <row r="12" spans="1:19" x14ac:dyDescent="0.35">
      <c r="A12" s="6"/>
      <c r="S12" s="2"/>
    </row>
    <row r="13" spans="1:19" x14ac:dyDescent="0.35">
      <c r="A13" s="6"/>
      <c r="L13" s="10">
        <v>0.2</v>
      </c>
      <c r="S13" s="2"/>
    </row>
    <row r="14" spans="1:19" x14ac:dyDescent="0.35">
      <c r="A14" s="6">
        <f>MIN(E6,E23)</f>
        <v>670</v>
      </c>
      <c r="L14" t="s">
        <v>18</v>
      </c>
      <c r="S14" s="2"/>
    </row>
    <row r="15" spans="1:19" x14ac:dyDescent="0.35">
      <c r="A15" s="6"/>
      <c r="S15" s="2">
        <v>0</v>
      </c>
    </row>
    <row r="16" spans="1:19" x14ac:dyDescent="0.35">
      <c r="A16" s="6"/>
      <c r="M16">
        <f>S15</f>
        <v>0</v>
      </c>
      <c r="S16" s="2"/>
    </row>
    <row r="17" spans="1:19" x14ac:dyDescent="0.35">
      <c r="A17" s="6"/>
      <c r="S17" s="2"/>
    </row>
    <row r="18" spans="1:19" x14ac:dyDescent="0.35">
      <c r="A18" s="6"/>
      <c r="H18" s="10">
        <v>0.4</v>
      </c>
      <c r="L18" s="10">
        <v>0.5</v>
      </c>
      <c r="S18" s="2"/>
    </row>
    <row r="19" spans="1:19" x14ac:dyDescent="0.35">
      <c r="A19" s="6"/>
      <c r="H19" t="s">
        <v>14</v>
      </c>
      <c r="L19" t="s">
        <v>19</v>
      </c>
      <c r="S19" s="2"/>
    </row>
    <row r="20" spans="1:19" x14ac:dyDescent="0.35">
      <c r="A20" s="6"/>
      <c r="S20" s="2">
        <v>750</v>
      </c>
    </row>
    <row r="21" spans="1:19" x14ac:dyDescent="0.35">
      <c r="A21" s="6"/>
      <c r="D21" t="s">
        <v>15</v>
      </c>
      <c r="I21">
        <f>IF(ABS(1-SUM(L13,L18,L23))&lt;=0.00001,SUM(L13 * M16,L18 * M21,L23 * M26),NA())</f>
        <v>825</v>
      </c>
      <c r="M21">
        <f>S20</f>
        <v>750</v>
      </c>
      <c r="S21" s="2"/>
    </row>
    <row r="22" spans="1:19" x14ac:dyDescent="0.35">
      <c r="A22" s="6"/>
      <c r="S22" s="2"/>
    </row>
    <row r="23" spans="1:19" x14ac:dyDescent="0.35">
      <c r="A23" s="6"/>
      <c r="E23">
        <f>IF(ABS(1-SUM(H8,H18,H33))&lt;=0.00001,SUM(H8 * I11,H18 * I21,H33 * I36),NA())</f>
        <v>670</v>
      </c>
      <c r="L23" s="10">
        <v>0.3</v>
      </c>
      <c r="S23" s="2"/>
    </row>
    <row r="24" spans="1:19" x14ac:dyDescent="0.35">
      <c r="A24" s="6"/>
      <c r="L24" t="s">
        <v>20</v>
      </c>
      <c r="S24" s="2"/>
    </row>
    <row r="25" spans="1:19" x14ac:dyDescent="0.35">
      <c r="A25" s="6"/>
      <c r="S25" s="2">
        <v>1500</v>
      </c>
    </row>
    <row r="26" spans="1:19" x14ac:dyDescent="0.35">
      <c r="A26" s="6"/>
      <c r="M26">
        <f>S25</f>
        <v>1500</v>
      </c>
      <c r="S26" s="2"/>
    </row>
    <row r="27" spans="1:19" x14ac:dyDescent="0.35">
      <c r="A27" s="6"/>
      <c r="S27" s="2"/>
    </row>
    <row r="28" spans="1:19" x14ac:dyDescent="0.35">
      <c r="A28" s="6"/>
      <c r="S28" s="2"/>
    </row>
    <row r="29" spans="1:19" x14ac:dyDescent="0.35">
      <c r="A29" s="6"/>
      <c r="L29" t="s">
        <v>12</v>
      </c>
      <c r="S29" s="2"/>
    </row>
    <row r="30" spans="1:19" x14ac:dyDescent="0.35">
      <c r="A30" s="6"/>
      <c r="S30" s="2">
        <v>600</v>
      </c>
    </row>
    <row r="31" spans="1:19" x14ac:dyDescent="0.35">
      <c r="A31" s="6"/>
      <c r="M31">
        <f>S30</f>
        <v>600</v>
      </c>
      <c r="S31" s="2"/>
    </row>
    <row r="32" spans="1:19" x14ac:dyDescent="0.35">
      <c r="A32" s="6"/>
      <c r="S32" s="2"/>
    </row>
    <row r="33" spans="1:19" x14ac:dyDescent="0.35">
      <c r="A33" s="6"/>
      <c r="H33" s="10">
        <v>0.5</v>
      </c>
      <c r="P33" s="10">
        <v>0.2</v>
      </c>
      <c r="S33" s="2"/>
    </row>
    <row r="34" spans="1:19" x14ac:dyDescent="0.35">
      <c r="A34" s="6"/>
      <c r="H34" t="s">
        <v>16</v>
      </c>
      <c r="P34" t="s">
        <v>18</v>
      </c>
      <c r="S34" s="2"/>
    </row>
    <row r="35" spans="1:19" x14ac:dyDescent="0.35">
      <c r="A35" s="6"/>
      <c r="S35" s="2">
        <v>0</v>
      </c>
    </row>
    <row r="36" spans="1:19" x14ac:dyDescent="0.35">
      <c r="A36" s="6"/>
      <c r="I36">
        <f>MIN(M31,M41)</f>
        <v>600</v>
      </c>
      <c r="Q36">
        <f>S35</f>
        <v>0</v>
      </c>
      <c r="S36" s="2"/>
    </row>
    <row r="37" spans="1:19" x14ac:dyDescent="0.35">
      <c r="A37" s="6"/>
      <c r="S37" s="2"/>
    </row>
    <row r="38" spans="1:19" x14ac:dyDescent="0.35">
      <c r="A38" s="6"/>
      <c r="P38" s="10">
        <v>0.5</v>
      </c>
      <c r="S38" s="2"/>
    </row>
    <row r="39" spans="1:19" x14ac:dyDescent="0.35">
      <c r="A39" s="6"/>
      <c r="L39" t="s">
        <v>17</v>
      </c>
      <c r="P39" t="s">
        <v>19</v>
      </c>
      <c r="S39" s="2"/>
    </row>
    <row r="40" spans="1:19" x14ac:dyDescent="0.35">
      <c r="A40" s="6"/>
      <c r="S40" s="2">
        <v>750</v>
      </c>
    </row>
    <row r="41" spans="1:19" x14ac:dyDescent="0.35">
      <c r="A41" s="6"/>
      <c r="M41">
        <f>IF(ABS(1-SUM(P33,P38,P43))&lt;=0.00001,SUM(P33 * Q36,P38 * Q41,P43 * Q46),NA())</f>
        <v>825</v>
      </c>
      <c r="Q41">
        <f>S40</f>
        <v>750</v>
      </c>
      <c r="S41" s="2"/>
    </row>
    <row r="42" spans="1:19" x14ac:dyDescent="0.35">
      <c r="A42" s="6"/>
      <c r="S42" s="2"/>
    </row>
    <row r="43" spans="1:19" x14ac:dyDescent="0.35">
      <c r="A43" s="6"/>
      <c r="P43" s="10">
        <v>0.3</v>
      </c>
      <c r="S43" s="2"/>
    </row>
    <row r="44" spans="1:19" x14ac:dyDescent="0.35">
      <c r="A44" s="6"/>
      <c r="P44" t="s">
        <v>20</v>
      </c>
      <c r="S44" s="2"/>
    </row>
    <row r="45" spans="1:19" x14ac:dyDescent="0.35">
      <c r="A45" s="6"/>
      <c r="S45" s="2">
        <v>1500</v>
      </c>
    </row>
    <row r="46" spans="1:19" x14ac:dyDescent="0.35">
      <c r="A46" s="6"/>
      <c r="Q46">
        <f>S45</f>
        <v>1500</v>
      </c>
      <c r="S46" s="2"/>
    </row>
    <row r="47" spans="1:19" x14ac:dyDescent="0.3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</row>
    <row r="993" spans="1001:1008" x14ac:dyDescent="0.35">
      <c r="ALN993" t="s">
        <v>22</v>
      </c>
    </row>
    <row r="1003" spans="1001:1008" x14ac:dyDescent="0.35">
      <c r="ALM1003" t="s">
        <v>0</v>
      </c>
      <c r="ALN1003" t="s">
        <v>1</v>
      </c>
      <c r="ALO1003" t="s">
        <v>2</v>
      </c>
      <c r="ALP1003" t="s">
        <v>3</v>
      </c>
      <c r="ALQ1003" t="s">
        <v>4</v>
      </c>
      <c r="ALR1003" t="s">
        <v>5</v>
      </c>
      <c r="ALS1003" t="s">
        <v>6</v>
      </c>
      <c r="ALT1003" t="s">
        <v>7</v>
      </c>
    </row>
    <row r="1004" spans="1001:1008" x14ac:dyDescent="0.35">
      <c r="ALM1004">
        <v>1</v>
      </c>
      <c r="ALN1004">
        <v>14</v>
      </c>
      <c r="ALO1004" t="s">
        <v>8</v>
      </c>
      <c r="ALP1004">
        <v>2</v>
      </c>
      <c r="ALQ1004">
        <v>5</v>
      </c>
      <c r="ALR1004" t="s">
        <v>12</v>
      </c>
      <c r="ALT1004">
        <v>0.5</v>
      </c>
    </row>
    <row r="1005" spans="1001:1008" x14ac:dyDescent="0.35">
      <c r="ALM1005">
        <v>2</v>
      </c>
      <c r="ALN1005">
        <v>13</v>
      </c>
      <c r="ALO1005" t="s">
        <v>8</v>
      </c>
      <c r="ALP1005">
        <v>7</v>
      </c>
      <c r="ALQ1005">
        <v>9</v>
      </c>
      <c r="ALR1005" t="s">
        <v>13</v>
      </c>
      <c r="ALT1005">
        <v>0.1</v>
      </c>
    </row>
    <row r="1006" spans="1001:1008" x14ac:dyDescent="0.35">
      <c r="ALM1006">
        <v>3</v>
      </c>
      <c r="ALN1006">
        <v>6</v>
      </c>
      <c r="ALO1006" t="s">
        <v>8</v>
      </c>
      <c r="ALP1006">
        <v>12</v>
      </c>
      <c r="ALQ1006">
        <v>13</v>
      </c>
      <c r="ALR1006" t="s">
        <v>18</v>
      </c>
      <c r="ALT1006">
        <v>0.2</v>
      </c>
    </row>
    <row r="1007" spans="1001:1008" x14ac:dyDescent="0.35">
      <c r="ALM1007">
        <v>4</v>
      </c>
      <c r="ALN1007">
        <v>6</v>
      </c>
      <c r="ALO1007" t="s">
        <v>8</v>
      </c>
      <c r="ALP1007">
        <v>17</v>
      </c>
      <c r="ALQ1007">
        <v>13</v>
      </c>
      <c r="ALR1007" t="s">
        <v>19</v>
      </c>
      <c r="ALT1007">
        <v>0.5</v>
      </c>
    </row>
    <row r="1008" spans="1001:1008" x14ac:dyDescent="0.35">
      <c r="ALM1008">
        <v>5</v>
      </c>
      <c r="ALN1008">
        <v>6</v>
      </c>
      <c r="ALO1008" t="s">
        <v>8</v>
      </c>
      <c r="ALP1008">
        <v>22</v>
      </c>
      <c r="ALQ1008">
        <v>13</v>
      </c>
      <c r="ALR1008" t="s">
        <v>20</v>
      </c>
      <c r="ALT1008">
        <v>0.3</v>
      </c>
    </row>
    <row r="1009" spans="1001:1008" x14ac:dyDescent="0.35">
      <c r="ALM1009">
        <v>6</v>
      </c>
      <c r="ALN1009">
        <v>13</v>
      </c>
      <c r="ALO1009" t="s">
        <v>11</v>
      </c>
      <c r="ALP1009">
        <v>17</v>
      </c>
      <c r="ALQ1009">
        <v>9</v>
      </c>
      <c r="ALR1009" t="s">
        <v>14</v>
      </c>
      <c r="ALT1009">
        <v>0.4</v>
      </c>
    </row>
    <row r="1010" spans="1001:1008" x14ac:dyDescent="0.35">
      <c r="ALM1010">
        <v>7</v>
      </c>
      <c r="ALN1010">
        <v>12</v>
      </c>
      <c r="ALO1010" t="s">
        <v>8</v>
      </c>
      <c r="ALP1010">
        <v>27</v>
      </c>
      <c r="ALQ1010">
        <v>13</v>
      </c>
      <c r="ALR1010" t="s">
        <v>12</v>
      </c>
      <c r="ALT1010">
        <v>0.5</v>
      </c>
    </row>
    <row r="1011" spans="1001:1008" x14ac:dyDescent="0.35">
      <c r="ALM1011">
        <v>8</v>
      </c>
      <c r="ALN1011">
        <v>11</v>
      </c>
      <c r="ALO1011" t="s">
        <v>8</v>
      </c>
      <c r="ALP1011">
        <v>32</v>
      </c>
      <c r="ALQ1011">
        <v>17</v>
      </c>
      <c r="ALR1011" t="s">
        <v>18</v>
      </c>
      <c r="ALT1011">
        <v>0.2</v>
      </c>
    </row>
    <row r="1012" spans="1001:1008" x14ac:dyDescent="0.35">
      <c r="ALM1012">
        <v>9</v>
      </c>
      <c r="ALN1012">
        <v>11</v>
      </c>
      <c r="ALO1012" t="s">
        <v>8</v>
      </c>
      <c r="ALP1012">
        <v>37</v>
      </c>
      <c r="ALQ1012">
        <v>17</v>
      </c>
      <c r="ALR1012" t="s">
        <v>19</v>
      </c>
      <c r="ALT1012">
        <v>0.5</v>
      </c>
    </row>
    <row r="1013" spans="1001:1008" x14ac:dyDescent="0.35">
      <c r="ALM1013">
        <v>10</v>
      </c>
      <c r="ALN1013">
        <v>11</v>
      </c>
      <c r="ALO1013" t="s">
        <v>8</v>
      </c>
      <c r="ALP1013">
        <v>42</v>
      </c>
      <c r="ALQ1013">
        <v>17</v>
      </c>
      <c r="ALR1013" t="s">
        <v>20</v>
      </c>
      <c r="ALT1013">
        <v>0.3</v>
      </c>
    </row>
    <row r="1014" spans="1001:1008" x14ac:dyDescent="0.35">
      <c r="ALM1014">
        <v>11</v>
      </c>
      <c r="ALN1014">
        <v>12</v>
      </c>
      <c r="ALO1014" t="s">
        <v>11</v>
      </c>
      <c r="ALP1014">
        <v>37</v>
      </c>
      <c r="ALQ1014">
        <v>13</v>
      </c>
      <c r="ALR1014" t="s">
        <v>17</v>
      </c>
      <c r="ALT1014">
        <v>0.5</v>
      </c>
    </row>
    <row r="1015" spans="1001:1008" x14ac:dyDescent="0.35">
      <c r="ALM1015">
        <v>12</v>
      </c>
      <c r="ALN1015">
        <v>13</v>
      </c>
      <c r="ALO1015" t="s">
        <v>9</v>
      </c>
      <c r="ALP1015">
        <v>32</v>
      </c>
      <c r="ALQ1015">
        <v>9</v>
      </c>
      <c r="ALR1015" t="s">
        <v>16</v>
      </c>
      <c r="ALT1015">
        <v>0.5</v>
      </c>
    </row>
    <row r="1016" spans="1001:1008" x14ac:dyDescent="0.35">
      <c r="ALM1016">
        <v>13</v>
      </c>
      <c r="ALN1016">
        <v>14</v>
      </c>
      <c r="ALO1016" t="s">
        <v>11</v>
      </c>
      <c r="ALP1016">
        <v>19</v>
      </c>
      <c r="ALQ1016">
        <v>5</v>
      </c>
      <c r="ALR1016" t="s">
        <v>15</v>
      </c>
      <c r="ALT1016">
        <v>0.5</v>
      </c>
    </row>
    <row r="1017" spans="1001:1008" x14ac:dyDescent="0.35">
      <c r="ALM1017">
        <v>14</v>
      </c>
      <c r="ALN1017">
        <v>0</v>
      </c>
      <c r="ALO1017" t="s">
        <v>9</v>
      </c>
      <c r="ALP1017">
        <v>10</v>
      </c>
      <c r="ALQ1017">
        <v>1</v>
      </c>
      <c r="ALR1017" t="s">
        <v>10</v>
      </c>
      <c r="ALS1017">
        <v>0</v>
      </c>
      <c r="ALT1017">
        <v>1</v>
      </c>
    </row>
  </sheetData>
  <pageMargins left="0.25" right="0.25" top="0.75" bottom="0.75" header="0.3" footer="0.3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556E-934C-4078-9F8A-DC164B820FA9}">
  <dimension ref="A1:N145"/>
  <sheetViews>
    <sheetView tabSelected="1" topLeftCell="A161" workbookViewId="0">
      <selection activeCell="B171" sqref="B171"/>
    </sheetView>
  </sheetViews>
  <sheetFormatPr defaultRowHeight="15.5" x14ac:dyDescent="0.35"/>
  <cols>
    <col min="2" max="2" width="20.1640625" bestFit="1" customWidth="1"/>
    <col min="3" max="3" width="12.08203125" customWidth="1"/>
    <col min="4" max="6" width="13.33203125" customWidth="1"/>
    <col min="7" max="7" width="11.5" customWidth="1"/>
    <col min="8" max="9" width="10.83203125" customWidth="1"/>
    <col min="10" max="14" width="7.58203125" customWidth="1"/>
    <col min="2000" max="2000" width="2.4140625" customWidth="1"/>
  </cols>
  <sheetData>
    <row r="1" spans="1:8" x14ac:dyDescent="0.35">
      <c r="A1" s="11" t="s">
        <v>24</v>
      </c>
    </row>
    <row r="2" spans="1:8" x14ac:dyDescent="0.35">
      <c r="A2" s="11"/>
    </row>
    <row r="3" spans="1:8" x14ac:dyDescent="0.35">
      <c r="A3" s="11" t="s">
        <v>46</v>
      </c>
    </row>
    <row r="5" spans="1:8" x14ac:dyDescent="0.35">
      <c r="B5" s="11" t="s">
        <v>30</v>
      </c>
    </row>
    <row r="6" spans="1:8" x14ac:dyDescent="0.35">
      <c r="B6" s="11"/>
      <c r="C6" s="12" t="s">
        <v>37</v>
      </c>
      <c r="D6" s="12" t="s">
        <v>38</v>
      </c>
    </row>
    <row r="7" spans="1:8" x14ac:dyDescent="0.35">
      <c r="B7" t="s">
        <v>25</v>
      </c>
      <c r="C7">
        <v>70</v>
      </c>
      <c r="D7" s="14">
        <f>C7/SUM($C$7:$C$11)*100</f>
        <v>22.58064516129032</v>
      </c>
    </row>
    <row r="8" spans="1:8" x14ac:dyDescent="0.35">
      <c r="B8" t="s">
        <v>26</v>
      </c>
      <c r="C8">
        <v>100</v>
      </c>
      <c r="D8" s="14">
        <f t="shared" ref="D8:D11" si="0">C8/SUM($C$7:$C$11)*100</f>
        <v>32.258064516129032</v>
      </c>
    </row>
    <row r="9" spans="1:8" x14ac:dyDescent="0.35">
      <c r="B9" t="s">
        <v>27</v>
      </c>
      <c r="C9">
        <v>90</v>
      </c>
      <c r="D9" s="14">
        <f t="shared" si="0"/>
        <v>29.032258064516132</v>
      </c>
    </row>
    <row r="10" spans="1:8" x14ac:dyDescent="0.35">
      <c r="B10" t="s">
        <v>28</v>
      </c>
      <c r="C10">
        <v>10</v>
      </c>
      <c r="D10" s="14">
        <f t="shared" si="0"/>
        <v>3.225806451612903</v>
      </c>
    </row>
    <row r="11" spans="1:8" x14ac:dyDescent="0.35">
      <c r="B11" t="s">
        <v>29</v>
      </c>
      <c r="C11">
        <v>40</v>
      </c>
      <c r="D11" s="14">
        <f t="shared" si="0"/>
        <v>12.903225806451612</v>
      </c>
    </row>
    <row r="13" spans="1:8" x14ac:dyDescent="0.35">
      <c r="B13" s="11" t="s">
        <v>31</v>
      </c>
    </row>
    <row r="15" spans="1:8" x14ac:dyDescent="0.35">
      <c r="C15" s="12" t="s">
        <v>32</v>
      </c>
      <c r="D15" s="12" t="s">
        <v>33</v>
      </c>
      <c r="E15" s="12" t="s">
        <v>34</v>
      </c>
      <c r="F15" s="12" t="s">
        <v>35</v>
      </c>
      <c r="G15" s="12" t="s">
        <v>36</v>
      </c>
      <c r="H15" s="15"/>
    </row>
    <row r="16" spans="1:8" x14ac:dyDescent="0.35">
      <c r="B16" t="s">
        <v>25</v>
      </c>
      <c r="C16">
        <v>0</v>
      </c>
      <c r="D16">
        <v>70</v>
      </c>
      <c r="E16">
        <v>30</v>
      </c>
      <c r="F16">
        <v>100</v>
      </c>
      <c r="G16">
        <v>90</v>
      </c>
    </row>
    <row r="17" spans="2:11" x14ac:dyDescent="0.35">
      <c r="B17" t="s">
        <v>26</v>
      </c>
      <c r="C17">
        <v>70</v>
      </c>
      <c r="D17">
        <v>0</v>
      </c>
      <c r="E17">
        <v>100</v>
      </c>
      <c r="F17">
        <v>80</v>
      </c>
      <c r="G17">
        <v>100</v>
      </c>
    </row>
    <row r="18" spans="2:11" x14ac:dyDescent="0.35">
      <c r="B18" t="s">
        <v>27</v>
      </c>
      <c r="C18">
        <v>80</v>
      </c>
      <c r="D18">
        <v>100</v>
      </c>
      <c r="E18">
        <v>30</v>
      </c>
      <c r="F18">
        <v>20</v>
      </c>
      <c r="G18">
        <v>80</v>
      </c>
    </row>
    <row r="19" spans="2:11" x14ac:dyDescent="0.35">
      <c r="B19" t="s">
        <v>28</v>
      </c>
      <c r="C19">
        <v>100</v>
      </c>
      <c r="D19">
        <v>30</v>
      </c>
      <c r="E19">
        <v>50</v>
      </c>
      <c r="F19">
        <v>70</v>
      </c>
      <c r="G19">
        <v>20</v>
      </c>
    </row>
    <row r="20" spans="2:11" x14ac:dyDescent="0.35">
      <c r="B20" t="s">
        <v>29</v>
      </c>
      <c r="C20">
        <v>50</v>
      </c>
      <c r="D20">
        <v>90</v>
      </c>
      <c r="E20">
        <v>70</v>
      </c>
      <c r="F20">
        <v>0</v>
      </c>
      <c r="G20">
        <v>100</v>
      </c>
    </row>
    <row r="21" spans="2:11" x14ac:dyDescent="0.35">
      <c r="B21" s="11" t="s">
        <v>39</v>
      </c>
      <c r="C21" s="13">
        <f>SUMPRODUCT(C16:C20,$D$7:$D$11)/100</f>
        <v>55.483870967741943</v>
      </c>
      <c r="D21" s="13">
        <f t="shared" ref="D21:G21" si="1">SUMPRODUCT(D16:D20,$D$7:$D$11)/100</f>
        <v>57.41935483870968</v>
      </c>
      <c r="E21" s="13">
        <f t="shared" si="1"/>
        <v>58.387096774193544</v>
      </c>
      <c r="F21" s="13">
        <f t="shared" si="1"/>
        <v>56.451612903225808</v>
      </c>
      <c r="G21" s="13">
        <f t="shared" si="1"/>
        <v>89.354838709677423</v>
      </c>
    </row>
    <row r="23" spans="2:11" x14ac:dyDescent="0.35">
      <c r="B23" s="11" t="s">
        <v>40</v>
      </c>
    </row>
    <row r="25" spans="2:11" x14ac:dyDescent="0.35">
      <c r="C25" s="12" t="s">
        <v>43</v>
      </c>
      <c r="D25" s="12" t="s">
        <v>44</v>
      </c>
      <c r="E25" s="12" t="s">
        <v>52</v>
      </c>
      <c r="F25" s="15" t="s">
        <v>47</v>
      </c>
    </row>
    <row r="26" spans="2:11" x14ac:dyDescent="0.35">
      <c r="B26" t="s">
        <v>32</v>
      </c>
      <c r="C26" s="16">
        <v>105000</v>
      </c>
      <c r="D26" s="16">
        <v>50000</v>
      </c>
      <c r="E26" s="16">
        <v>25000</v>
      </c>
      <c r="F26" s="17">
        <f>SUM(C26:E26)</f>
        <v>180000</v>
      </c>
    </row>
    <row r="27" spans="2:11" x14ac:dyDescent="0.35">
      <c r="B27" t="s">
        <v>41</v>
      </c>
      <c r="C27" s="16">
        <v>60000</v>
      </c>
      <c r="D27" s="16">
        <v>40000</v>
      </c>
      <c r="E27" s="16">
        <v>40000</v>
      </c>
      <c r="F27" s="17">
        <f t="shared" ref="F27:F30" si="2">SUM(C27:E27)</f>
        <v>140000</v>
      </c>
      <c r="J27" s="12"/>
      <c r="K27" s="12"/>
    </row>
    <row r="28" spans="2:11" x14ac:dyDescent="0.35">
      <c r="B28" t="s">
        <v>42</v>
      </c>
      <c r="C28" s="16">
        <v>35000</v>
      </c>
      <c r="D28" s="16">
        <v>45000</v>
      </c>
      <c r="E28" s="16">
        <v>45000</v>
      </c>
      <c r="F28" s="17">
        <f t="shared" si="2"/>
        <v>125000</v>
      </c>
      <c r="J28" s="12"/>
      <c r="K28" s="18"/>
    </row>
    <row r="29" spans="2:11" x14ac:dyDescent="0.35">
      <c r="B29" t="s">
        <v>35</v>
      </c>
      <c r="C29" s="16">
        <v>75000</v>
      </c>
      <c r="D29" s="16">
        <v>20000</v>
      </c>
      <c r="E29" s="16">
        <v>35000</v>
      </c>
      <c r="F29" s="17">
        <f t="shared" si="2"/>
        <v>130000</v>
      </c>
      <c r="J29" s="19"/>
      <c r="K29" s="12"/>
    </row>
    <row r="30" spans="2:11" x14ac:dyDescent="0.35">
      <c r="B30" t="s">
        <v>36</v>
      </c>
      <c r="C30" s="16">
        <v>90000</v>
      </c>
      <c r="D30" s="16">
        <v>25000</v>
      </c>
      <c r="E30" s="16">
        <v>50000</v>
      </c>
      <c r="F30" s="17">
        <f t="shared" si="2"/>
        <v>165000</v>
      </c>
    </row>
    <row r="32" spans="2:11" x14ac:dyDescent="0.35">
      <c r="B32" s="11" t="s">
        <v>45</v>
      </c>
      <c r="J32" s="12"/>
      <c r="K32" s="12"/>
    </row>
    <row r="33" spans="10:11" x14ac:dyDescent="0.35">
      <c r="J33" s="12"/>
      <c r="K33" s="18"/>
    </row>
    <row r="34" spans="10:11" x14ac:dyDescent="0.35">
      <c r="J34" s="19"/>
      <c r="K34" s="12"/>
    </row>
    <row r="57" spans="1:14" x14ac:dyDescent="0.35">
      <c r="A57" s="11" t="s">
        <v>62</v>
      </c>
      <c r="I57" s="21"/>
      <c r="J57" s="21"/>
      <c r="K57" s="21"/>
    </row>
    <row r="58" spans="1:14" x14ac:dyDescent="0.35">
      <c r="A58" s="11"/>
      <c r="I58" s="21"/>
      <c r="J58" s="21"/>
      <c r="K58" s="21"/>
    </row>
    <row r="59" spans="1:14" x14ac:dyDescent="0.35">
      <c r="A59" s="11"/>
      <c r="B59" s="11" t="s">
        <v>63</v>
      </c>
      <c r="E59" s="20" t="s">
        <v>54</v>
      </c>
      <c r="F59" s="20"/>
      <c r="G59" s="20"/>
      <c r="H59" s="20"/>
      <c r="I59" s="20"/>
      <c r="J59" s="20" t="s">
        <v>55</v>
      </c>
      <c r="K59" s="20"/>
      <c r="L59" s="20"/>
      <c r="M59" s="20"/>
      <c r="N59" s="20"/>
    </row>
    <row r="60" spans="1:14" x14ac:dyDescent="0.35">
      <c r="C60" s="12" t="s">
        <v>51</v>
      </c>
      <c r="D60" s="12" t="s">
        <v>61</v>
      </c>
      <c r="E60" s="12" t="s">
        <v>48</v>
      </c>
      <c r="F60" s="12" t="s">
        <v>49</v>
      </c>
      <c r="G60" s="12" t="s">
        <v>50</v>
      </c>
      <c r="H60" s="12" t="s">
        <v>28</v>
      </c>
      <c r="I60" s="12" t="s">
        <v>53</v>
      </c>
      <c r="J60" s="12" t="s">
        <v>56</v>
      </c>
      <c r="K60" s="12" t="s">
        <v>57</v>
      </c>
      <c r="L60" s="12" t="s">
        <v>58</v>
      </c>
      <c r="M60" s="12" t="s">
        <v>59</v>
      </c>
      <c r="N60" s="12" t="s">
        <v>60</v>
      </c>
    </row>
    <row r="61" spans="1:14" x14ac:dyDescent="0.35">
      <c r="C61">
        <v>0</v>
      </c>
      <c r="D61" s="14">
        <f>SUM($C$7:$C$11)-$C$8+C61</f>
        <v>210</v>
      </c>
      <c r="E61" s="14">
        <f>$C$7/D61*100</f>
        <v>33.333333333333329</v>
      </c>
      <c r="F61" s="14">
        <f>$C61/D61*100</f>
        <v>0</v>
      </c>
      <c r="G61" s="14">
        <f>$C$9/D61*100</f>
        <v>42.857142857142854</v>
      </c>
      <c r="H61" s="14">
        <f>$C$10/D61*100</f>
        <v>4.7619047619047619</v>
      </c>
      <c r="I61" s="14">
        <f>$C$11/D61*100</f>
        <v>19.047619047619047</v>
      </c>
      <c r="J61" s="13" cm="1">
        <f t="array" ref="J61">SUMPRODUCT(TRANSPOSE($E61:$I61),C$16:C$20)/100</f>
        <v>48.571428571428569</v>
      </c>
      <c r="K61" s="13" cm="1">
        <f t="array" ref="K61">SUMPRODUCT(TRANSPOSE($E61:$I61),D$16:D$20)/100</f>
        <v>84.761904761904759</v>
      </c>
      <c r="L61" s="13" cm="1">
        <f t="array" ref="L61">SUMPRODUCT(TRANSPOSE($E61:$I61),E$16:E$20)/100</f>
        <v>38.571428571428569</v>
      </c>
      <c r="M61" s="13" cm="1">
        <f t="array" ref="M61">SUMPRODUCT(TRANSPOSE($E61:$I61),F$16:F$20)/100</f>
        <v>45.238095238095227</v>
      </c>
      <c r="N61" s="13" cm="1">
        <f t="array" ref="N61">SUMPRODUCT(TRANSPOSE($E61:$I61),G$16:G$20)/100</f>
        <v>84.285714285714278</v>
      </c>
    </row>
    <row r="62" spans="1:14" x14ac:dyDescent="0.35">
      <c r="C62">
        <v>10</v>
      </c>
      <c r="D62" s="14">
        <f t="shared" ref="D62:D71" si="3">SUM($C$7:$C$11)-$C$8+C62</f>
        <v>220</v>
      </c>
      <c r="E62" s="14">
        <f t="shared" ref="E62:E71" si="4">$C$7/D62*100</f>
        <v>31.818181818181817</v>
      </c>
      <c r="F62" s="14">
        <f t="shared" ref="F62:F71" si="5">$C62/D62*100</f>
        <v>4.5454545454545459</v>
      </c>
      <c r="G62" s="14">
        <f t="shared" ref="G62:G71" si="6">$C$9/D62*100</f>
        <v>40.909090909090914</v>
      </c>
      <c r="H62" s="14">
        <f t="shared" ref="H62:H71" si="7">$C$10/D62*100</f>
        <v>4.5454545454545459</v>
      </c>
      <c r="I62" s="14">
        <f t="shared" ref="I62:I71" si="8">$C$11/D62*100</f>
        <v>18.181818181818183</v>
      </c>
      <c r="J62" s="13" cm="1">
        <f t="array" ref="J62">SUMPRODUCT(TRANSPOSE($E62:$I62),C$16:C$20)/100</f>
        <v>49.545454545454547</v>
      </c>
      <c r="K62" s="13" cm="1">
        <f t="array" ref="K62">SUMPRODUCT(TRANSPOSE($E62:$I62),D$16:D$20)/100</f>
        <v>80.909090909090907</v>
      </c>
      <c r="L62" s="13" cm="1">
        <f t="array" ref="L62">SUMPRODUCT(TRANSPOSE($E62:$I62),E$16:E$20)/100</f>
        <v>41.363636363636367</v>
      </c>
      <c r="M62" s="13" cm="1">
        <f t="array" ref="M62">SUMPRODUCT(TRANSPOSE($E62:$I62),F$16:F$20)/100</f>
        <v>46.818181818181813</v>
      </c>
      <c r="N62" s="13" cm="1">
        <f t="array" ref="N62">SUMPRODUCT(TRANSPOSE($E62:$I62),G$16:G$20)/100</f>
        <v>85</v>
      </c>
    </row>
    <row r="63" spans="1:14" x14ac:dyDescent="0.35">
      <c r="C63">
        <v>20</v>
      </c>
      <c r="D63" s="14">
        <f t="shared" si="3"/>
        <v>230</v>
      </c>
      <c r="E63" s="14">
        <f t="shared" si="4"/>
        <v>30.434782608695656</v>
      </c>
      <c r="F63" s="14">
        <f t="shared" si="5"/>
        <v>8.695652173913043</v>
      </c>
      <c r="G63" s="14">
        <f t="shared" si="6"/>
        <v>39.130434782608695</v>
      </c>
      <c r="H63" s="14">
        <f t="shared" si="7"/>
        <v>4.3478260869565215</v>
      </c>
      <c r="I63" s="14">
        <f t="shared" si="8"/>
        <v>17.391304347826086</v>
      </c>
      <c r="J63" s="13" cm="1">
        <f t="array" ref="J63">SUMPRODUCT(TRANSPOSE($E63:$I63),C$16:C$20)/100</f>
        <v>50.434782608695649</v>
      </c>
      <c r="K63" s="13" cm="1">
        <f t="array" ref="K63">SUMPRODUCT(TRANSPOSE($E63:$I63),D$16:D$20)/100</f>
        <v>77.391304347826093</v>
      </c>
      <c r="L63" s="13" cm="1">
        <f t="array" ref="L63">SUMPRODUCT(TRANSPOSE($E63:$I63),E$16:E$20)/100</f>
        <v>43.913043478260867</v>
      </c>
      <c r="M63" s="13" cm="1">
        <f t="array" ref="M63">SUMPRODUCT(TRANSPOSE($E63:$I63),F$16:F$20)/100</f>
        <v>48.260869565217398</v>
      </c>
      <c r="N63" s="13" cm="1">
        <f t="array" ref="N63">SUMPRODUCT(TRANSPOSE($E63:$I63),G$16:G$20)/100</f>
        <v>85.652173913043455</v>
      </c>
    </row>
    <row r="64" spans="1:14" x14ac:dyDescent="0.35">
      <c r="C64">
        <v>30</v>
      </c>
      <c r="D64" s="14">
        <f t="shared" si="3"/>
        <v>240</v>
      </c>
      <c r="E64" s="14">
        <f t="shared" si="4"/>
        <v>29.166666666666668</v>
      </c>
      <c r="F64" s="14">
        <f t="shared" si="5"/>
        <v>12.5</v>
      </c>
      <c r="G64" s="14">
        <f t="shared" si="6"/>
        <v>37.5</v>
      </c>
      <c r="H64" s="14">
        <f t="shared" si="7"/>
        <v>4.1666666666666661</v>
      </c>
      <c r="I64" s="14">
        <f t="shared" si="8"/>
        <v>16.666666666666664</v>
      </c>
      <c r="J64" s="13" cm="1">
        <f t="array" ref="J64">SUMPRODUCT(TRANSPOSE($E64:$I64),C$16:C$20)/100</f>
        <v>51.25</v>
      </c>
      <c r="K64" s="13" cm="1">
        <f t="array" ref="K64">SUMPRODUCT(TRANSPOSE($E64:$I64),D$16:D$20)/100</f>
        <v>74.166666666666671</v>
      </c>
      <c r="L64" s="13" cm="1">
        <f t="array" ref="L64">SUMPRODUCT(TRANSPOSE($E64:$I64),E$16:E$20)/100</f>
        <v>46.25</v>
      </c>
      <c r="M64" s="13" cm="1">
        <f t="array" ref="M64">SUMPRODUCT(TRANSPOSE($E64:$I64),F$16:F$20)/100</f>
        <v>49.583333333333343</v>
      </c>
      <c r="N64" s="13" cm="1">
        <f t="array" ref="N64">SUMPRODUCT(TRANSPOSE($E64:$I64),G$16:G$20)/100</f>
        <v>86.25</v>
      </c>
    </row>
    <row r="65" spans="3:14" x14ac:dyDescent="0.35">
      <c r="C65">
        <v>40</v>
      </c>
      <c r="D65" s="14">
        <f t="shared" si="3"/>
        <v>250</v>
      </c>
      <c r="E65" s="14">
        <f t="shared" si="4"/>
        <v>28.000000000000004</v>
      </c>
      <c r="F65" s="14">
        <f t="shared" si="5"/>
        <v>16</v>
      </c>
      <c r="G65" s="14">
        <f t="shared" si="6"/>
        <v>36</v>
      </c>
      <c r="H65" s="14">
        <f t="shared" si="7"/>
        <v>4</v>
      </c>
      <c r="I65" s="14">
        <f t="shared" si="8"/>
        <v>16</v>
      </c>
      <c r="J65" s="13" cm="1">
        <f t="array" ref="J65">SUMPRODUCT(TRANSPOSE($E65:$I65),C$16:C$20)/100</f>
        <v>52</v>
      </c>
      <c r="K65" s="13" cm="1">
        <f t="array" ref="K65">SUMPRODUCT(TRANSPOSE($E65:$I65),D$16:D$20)/100</f>
        <v>71.2</v>
      </c>
      <c r="L65" s="13" cm="1">
        <f t="array" ref="L65">SUMPRODUCT(TRANSPOSE($E65:$I65),E$16:E$20)/100</f>
        <v>48.4</v>
      </c>
      <c r="M65" s="13" cm="1">
        <f t="array" ref="M65">SUMPRODUCT(TRANSPOSE($E65:$I65),F$16:F$20)/100</f>
        <v>50.8</v>
      </c>
      <c r="N65" s="13" cm="1">
        <f t="array" ref="N65">SUMPRODUCT(TRANSPOSE($E65:$I65),G$16:G$20)/100</f>
        <v>86.8</v>
      </c>
    </row>
    <row r="66" spans="3:14" x14ac:dyDescent="0.35">
      <c r="C66">
        <v>50</v>
      </c>
      <c r="D66" s="14">
        <f t="shared" si="3"/>
        <v>260</v>
      </c>
      <c r="E66" s="14">
        <f t="shared" si="4"/>
        <v>26.923076923076923</v>
      </c>
      <c r="F66" s="14">
        <f t="shared" si="5"/>
        <v>19.230769230769234</v>
      </c>
      <c r="G66" s="14">
        <f t="shared" si="6"/>
        <v>34.615384615384613</v>
      </c>
      <c r="H66" s="14">
        <f t="shared" si="7"/>
        <v>3.8461538461538463</v>
      </c>
      <c r="I66" s="14">
        <f t="shared" si="8"/>
        <v>15.384615384615385</v>
      </c>
      <c r="J66" s="13" cm="1">
        <f t="array" ref="J66">SUMPRODUCT(TRANSPOSE($E66:$I66),C$16:C$20)/100</f>
        <v>52.692307692307693</v>
      </c>
      <c r="K66" s="13" cm="1">
        <f t="array" ref="K66">SUMPRODUCT(TRANSPOSE($E66:$I66),D$16:D$20)/100</f>
        <v>68.461538461538453</v>
      </c>
      <c r="L66" s="13" cm="1">
        <f t="array" ref="L66">SUMPRODUCT(TRANSPOSE($E66:$I66),E$16:E$20)/100</f>
        <v>50.384615384615387</v>
      </c>
      <c r="M66" s="13" cm="1">
        <f t="array" ref="M66">SUMPRODUCT(TRANSPOSE($E66:$I66),F$16:F$20)/100</f>
        <v>51.923076923076927</v>
      </c>
      <c r="N66" s="13" cm="1">
        <f t="array" ref="N66">SUMPRODUCT(TRANSPOSE($E66:$I66),G$16:G$20)/100</f>
        <v>87.307692307692307</v>
      </c>
    </row>
    <row r="67" spans="3:14" x14ac:dyDescent="0.35">
      <c r="C67">
        <v>60</v>
      </c>
      <c r="D67" s="14">
        <f t="shared" si="3"/>
        <v>270</v>
      </c>
      <c r="E67" s="14">
        <f t="shared" si="4"/>
        <v>25.925925925925924</v>
      </c>
      <c r="F67" s="14">
        <f t="shared" si="5"/>
        <v>22.222222222222221</v>
      </c>
      <c r="G67" s="14">
        <f t="shared" si="6"/>
        <v>33.333333333333329</v>
      </c>
      <c r="H67" s="14">
        <f t="shared" si="7"/>
        <v>3.7037037037037033</v>
      </c>
      <c r="I67" s="14">
        <f t="shared" si="8"/>
        <v>14.814814814814813</v>
      </c>
      <c r="J67" s="13" cm="1">
        <f t="array" ref="J67">SUMPRODUCT(TRANSPOSE($E67:$I67),C$16:C$20)/100</f>
        <v>53.333333333333329</v>
      </c>
      <c r="K67" s="13" cm="1">
        <f t="array" ref="K67">SUMPRODUCT(TRANSPOSE($E67:$I67),D$16:D$20)/100</f>
        <v>65.925925925925924</v>
      </c>
      <c r="L67" s="13" cm="1">
        <f t="array" ref="L67">SUMPRODUCT(TRANSPOSE($E67:$I67),E$16:E$20)/100</f>
        <v>52.222222222222229</v>
      </c>
      <c r="M67" s="13" cm="1">
        <f t="array" ref="M67">SUMPRODUCT(TRANSPOSE($E67:$I67),F$16:F$20)/100</f>
        <v>52.962962962962955</v>
      </c>
      <c r="N67" s="13" cm="1">
        <f t="array" ref="N67">SUMPRODUCT(TRANSPOSE($E67:$I67),G$16:G$20)/100</f>
        <v>87.777777777777757</v>
      </c>
    </row>
    <row r="68" spans="3:14" x14ac:dyDescent="0.35">
      <c r="C68">
        <v>70</v>
      </c>
      <c r="D68" s="14">
        <f t="shared" si="3"/>
        <v>280</v>
      </c>
      <c r="E68" s="14">
        <f t="shared" si="4"/>
        <v>25</v>
      </c>
      <c r="F68" s="14">
        <f t="shared" si="5"/>
        <v>25</v>
      </c>
      <c r="G68" s="14">
        <f t="shared" si="6"/>
        <v>32.142857142857146</v>
      </c>
      <c r="H68" s="14">
        <f t="shared" si="7"/>
        <v>3.5714285714285712</v>
      </c>
      <c r="I68" s="14">
        <f t="shared" si="8"/>
        <v>14.285714285714285</v>
      </c>
      <c r="J68" s="13" cm="1">
        <f t="array" ref="J68">SUMPRODUCT(TRANSPOSE($E68:$I68),C$16:C$20)/100</f>
        <v>53.928571428571431</v>
      </c>
      <c r="K68" s="13" cm="1">
        <f t="array" ref="K68">SUMPRODUCT(TRANSPOSE($E68:$I68),D$16:D$20)/100</f>
        <v>63.571428571428569</v>
      </c>
      <c r="L68" s="13" cm="1">
        <f t="array" ref="L68">SUMPRODUCT(TRANSPOSE($E68:$I68),E$16:E$20)/100</f>
        <v>53.928571428571431</v>
      </c>
      <c r="M68" s="13" cm="1">
        <f t="array" ref="M68">SUMPRODUCT(TRANSPOSE($E68:$I68),F$16:F$20)/100</f>
        <v>53.928571428571431</v>
      </c>
      <c r="N68" s="13" cm="1">
        <f t="array" ref="N68">SUMPRODUCT(TRANSPOSE($E68:$I68),G$16:G$20)/100</f>
        <v>88.214285714285722</v>
      </c>
    </row>
    <row r="69" spans="3:14" x14ac:dyDescent="0.35">
      <c r="C69">
        <v>80</v>
      </c>
      <c r="D69" s="14">
        <f t="shared" si="3"/>
        <v>290</v>
      </c>
      <c r="E69" s="14">
        <f t="shared" si="4"/>
        <v>24.137931034482758</v>
      </c>
      <c r="F69" s="14">
        <f t="shared" si="5"/>
        <v>27.586206896551722</v>
      </c>
      <c r="G69" s="14">
        <f t="shared" si="6"/>
        <v>31.03448275862069</v>
      </c>
      <c r="H69" s="14">
        <f t="shared" si="7"/>
        <v>3.4482758620689653</v>
      </c>
      <c r="I69" s="14">
        <f t="shared" si="8"/>
        <v>13.793103448275861</v>
      </c>
      <c r="J69" s="13" cm="1">
        <f t="array" ref="J69">SUMPRODUCT(TRANSPOSE($E69:$I69),C$16:C$20)/100</f>
        <v>54.482758620689658</v>
      </c>
      <c r="K69" s="13" cm="1">
        <f t="array" ref="K69">SUMPRODUCT(TRANSPOSE($E69:$I69),D$16:D$20)/100</f>
        <v>61.379310344827587</v>
      </c>
      <c r="L69" s="13" cm="1">
        <f t="array" ref="L69">SUMPRODUCT(TRANSPOSE($E69:$I69),E$16:E$20)/100</f>
        <v>55.517241379310342</v>
      </c>
      <c r="M69" s="13" cm="1">
        <f t="array" ref="M69">SUMPRODUCT(TRANSPOSE($E69:$I69),F$16:F$20)/100</f>
        <v>54.827586206896548</v>
      </c>
      <c r="N69" s="13" cm="1">
        <f t="array" ref="N69">SUMPRODUCT(TRANSPOSE($E69:$I69),G$16:G$20)/100</f>
        <v>88.620689655172413</v>
      </c>
    </row>
    <row r="70" spans="3:14" x14ac:dyDescent="0.35">
      <c r="C70">
        <v>90</v>
      </c>
      <c r="D70" s="14">
        <f t="shared" si="3"/>
        <v>300</v>
      </c>
      <c r="E70" s="14">
        <f t="shared" si="4"/>
        <v>23.333333333333332</v>
      </c>
      <c r="F70" s="14">
        <f t="shared" si="5"/>
        <v>30</v>
      </c>
      <c r="G70" s="14">
        <f t="shared" si="6"/>
        <v>30</v>
      </c>
      <c r="H70" s="14">
        <f t="shared" si="7"/>
        <v>3.3333333333333335</v>
      </c>
      <c r="I70" s="14">
        <f t="shared" si="8"/>
        <v>13.333333333333334</v>
      </c>
      <c r="J70" s="13" cm="1">
        <f t="array" ref="J70">SUMPRODUCT(TRANSPOSE($E70:$I70),C$16:C$20)/100</f>
        <v>55</v>
      </c>
      <c r="K70" s="13" cm="1">
        <f t="array" ref="K70">SUMPRODUCT(TRANSPOSE($E70:$I70),D$16:D$20)/100</f>
        <v>59.333333333333329</v>
      </c>
      <c r="L70" s="13" cm="1">
        <f t="array" ref="L70">SUMPRODUCT(TRANSPOSE($E70:$I70),E$16:E$20)/100</f>
        <v>57</v>
      </c>
      <c r="M70" s="13" cm="1">
        <f t="array" ref="M70">SUMPRODUCT(TRANSPOSE($E70:$I70),F$16:F$20)/100</f>
        <v>55.666666666666657</v>
      </c>
      <c r="N70" s="13" cm="1">
        <f t="array" ref="N70">SUMPRODUCT(TRANSPOSE($E70:$I70),G$16:G$20)/100</f>
        <v>89</v>
      </c>
    </row>
    <row r="71" spans="3:14" x14ac:dyDescent="0.35">
      <c r="C71">
        <v>100</v>
      </c>
      <c r="D71" s="14">
        <f t="shared" si="3"/>
        <v>310</v>
      </c>
      <c r="E71" s="14">
        <f t="shared" si="4"/>
        <v>22.58064516129032</v>
      </c>
      <c r="F71" s="14">
        <f t="shared" si="5"/>
        <v>32.258064516129032</v>
      </c>
      <c r="G71" s="14">
        <f t="shared" si="6"/>
        <v>29.032258064516132</v>
      </c>
      <c r="H71" s="14">
        <f t="shared" si="7"/>
        <v>3.225806451612903</v>
      </c>
      <c r="I71" s="14">
        <f t="shared" si="8"/>
        <v>12.903225806451612</v>
      </c>
      <c r="J71" s="13" cm="1">
        <f t="array" ref="J71">SUMPRODUCT(TRANSPOSE($E71:$I71),C$16:C$20)/100</f>
        <v>55.483870967741943</v>
      </c>
      <c r="K71" s="13" cm="1">
        <f t="array" ref="K71">SUMPRODUCT(TRANSPOSE($E71:$I71),D$16:D$20)/100</f>
        <v>57.41935483870968</v>
      </c>
      <c r="L71" s="13" cm="1">
        <f t="array" ref="L71">SUMPRODUCT(TRANSPOSE($E71:$I71),E$16:E$20)/100</f>
        <v>58.387096774193544</v>
      </c>
      <c r="M71" s="13" cm="1">
        <f t="array" ref="M71">SUMPRODUCT(TRANSPOSE($E71:$I71),F$16:F$20)/100</f>
        <v>56.451612903225808</v>
      </c>
      <c r="N71" s="13" cm="1">
        <f t="array" ref="N71">SUMPRODUCT(TRANSPOSE($E71:$I71),G$16:G$20)/100</f>
        <v>89.354838709677423</v>
      </c>
    </row>
    <row r="96" spans="2:14" x14ac:dyDescent="0.35">
      <c r="B96" s="11" t="s">
        <v>64</v>
      </c>
      <c r="E96" s="20" t="s">
        <v>54</v>
      </c>
      <c r="F96" s="20"/>
      <c r="G96" s="20"/>
      <c r="H96" s="20"/>
      <c r="I96" s="20"/>
      <c r="J96" s="20" t="s">
        <v>55</v>
      </c>
      <c r="K96" s="20"/>
      <c r="L96" s="20"/>
      <c r="M96" s="20"/>
      <c r="N96" s="20"/>
    </row>
    <row r="97" spans="3:14" x14ac:dyDescent="0.35">
      <c r="C97" s="12" t="s">
        <v>51</v>
      </c>
      <c r="D97" s="12" t="s">
        <v>61</v>
      </c>
      <c r="E97" s="12" t="s">
        <v>48</v>
      </c>
      <c r="F97" s="12" t="s">
        <v>49</v>
      </c>
      <c r="G97" s="12" t="s">
        <v>50</v>
      </c>
      <c r="H97" s="12" t="s">
        <v>28</v>
      </c>
      <c r="I97" s="12" t="s">
        <v>53</v>
      </c>
      <c r="J97" s="12" t="s">
        <v>56</v>
      </c>
      <c r="K97" s="12" t="s">
        <v>57</v>
      </c>
      <c r="L97" s="12" t="s">
        <v>58</v>
      </c>
      <c r="M97" s="12" t="s">
        <v>59</v>
      </c>
      <c r="N97" s="12" t="s">
        <v>60</v>
      </c>
    </row>
    <row r="98" spans="3:14" x14ac:dyDescent="0.35">
      <c r="C98">
        <v>0</v>
      </c>
      <c r="D98" s="14">
        <f>SUM($C$7:$C$11)-$C$9+C98</f>
        <v>220</v>
      </c>
      <c r="E98" s="14">
        <f>$C$7/D98*100</f>
        <v>31.818181818181817</v>
      </c>
      <c r="F98" s="14">
        <f>$C$8/D98*100</f>
        <v>45.454545454545453</v>
      </c>
      <c r="G98" s="14">
        <f>$C98/D98*100</f>
        <v>0</v>
      </c>
      <c r="H98" s="14">
        <f>$C$10/D98*100</f>
        <v>4.5454545454545459</v>
      </c>
      <c r="I98" s="14">
        <f>$C$11/D98*100</f>
        <v>18.181818181818183</v>
      </c>
      <c r="J98" s="13" cm="1">
        <f t="array" ref="J98">SUMPRODUCT(TRANSPOSE($E98:$I98),C$16:C$20)/100</f>
        <v>45.454545454545453</v>
      </c>
      <c r="K98" s="13" cm="1">
        <f t="array" ref="K98">SUMPRODUCT(TRANSPOSE($E98:$I98),D$16:D$20)/100</f>
        <v>40</v>
      </c>
      <c r="L98" s="13" cm="1">
        <f t="array" ref="L98">SUMPRODUCT(TRANSPOSE($E98:$I98),E$16:E$20)/100</f>
        <v>70</v>
      </c>
      <c r="M98" s="13" cm="1">
        <f t="array" ref="M98">SUMPRODUCT(TRANSPOSE($E98:$I98),F$16:F$20)/100</f>
        <v>71.36363636363636</v>
      </c>
      <c r="N98" s="13" cm="1">
        <f t="array" ref="N98">SUMPRODUCT(TRANSPOSE($E98:$I98),G$16:G$20)/100</f>
        <v>93.181818181818187</v>
      </c>
    </row>
    <row r="99" spans="3:14" x14ac:dyDescent="0.35">
      <c r="C99">
        <v>10</v>
      </c>
      <c r="D99" s="14">
        <f t="shared" ref="D99:D108" si="9">SUM($C$7:$C$11)-$C$9+C99</f>
        <v>230</v>
      </c>
      <c r="E99" s="14">
        <f t="shared" ref="E99:E108" si="10">$C$7/D99*100</f>
        <v>30.434782608695656</v>
      </c>
      <c r="F99" s="14">
        <f t="shared" ref="F99:F108" si="11">$C$8/D99*100</f>
        <v>43.478260869565219</v>
      </c>
      <c r="G99" s="14">
        <f t="shared" ref="G99:G108" si="12">$C99/D99*100</f>
        <v>4.3478260869565215</v>
      </c>
      <c r="H99" s="14">
        <f t="shared" ref="H99:H108" si="13">$C$10/D99*100</f>
        <v>4.3478260869565215</v>
      </c>
      <c r="I99" s="14">
        <f t="shared" ref="I99:I108" si="14">$C$11/D99*100</f>
        <v>17.391304347826086</v>
      </c>
      <c r="J99" s="13" cm="1">
        <f t="array" ref="J99">SUMPRODUCT(TRANSPOSE($E99:$I99),C$16:C$20)/100</f>
        <v>46.95652173913043</v>
      </c>
      <c r="K99" s="13" cm="1">
        <f t="array" ref="K99">SUMPRODUCT(TRANSPOSE($E99:$I99),D$16:D$20)/100</f>
        <v>42.608695652173907</v>
      </c>
      <c r="L99" s="13" cm="1">
        <f t="array" ref="L99">SUMPRODUCT(TRANSPOSE($E99:$I99),E$16:E$20)/100</f>
        <v>68.260869565217405</v>
      </c>
      <c r="M99" s="13" cm="1">
        <f t="array" ref="M99">SUMPRODUCT(TRANSPOSE($E99:$I99),F$16:F$20)/100</f>
        <v>69.130434782608702</v>
      </c>
      <c r="N99" s="13" cm="1">
        <f t="array" ref="N99">SUMPRODUCT(TRANSPOSE($E99:$I99),G$16:G$20)/100</f>
        <v>92.608695652173921</v>
      </c>
    </row>
    <row r="100" spans="3:14" x14ac:dyDescent="0.35">
      <c r="C100">
        <v>20</v>
      </c>
      <c r="D100" s="14">
        <f t="shared" si="9"/>
        <v>240</v>
      </c>
      <c r="E100" s="14">
        <f t="shared" si="10"/>
        <v>29.166666666666668</v>
      </c>
      <c r="F100" s="14">
        <f t="shared" si="11"/>
        <v>41.666666666666671</v>
      </c>
      <c r="G100" s="14">
        <f t="shared" si="12"/>
        <v>8.3333333333333321</v>
      </c>
      <c r="H100" s="14">
        <f t="shared" si="13"/>
        <v>4.1666666666666661</v>
      </c>
      <c r="I100" s="14">
        <f t="shared" si="14"/>
        <v>16.666666666666664</v>
      </c>
      <c r="J100" s="13" cm="1">
        <f t="array" ref="J100">SUMPRODUCT(TRANSPOSE($E100:$I100),C$16:C$20)/100</f>
        <v>48.333333333333329</v>
      </c>
      <c r="K100" s="13" cm="1">
        <f t="array" ref="K100">SUMPRODUCT(TRANSPOSE($E100:$I100),D$16:D$20)/100</f>
        <v>45</v>
      </c>
      <c r="L100" s="13" cm="1">
        <f t="array" ref="L100">SUMPRODUCT(TRANSPOSE($E100:$I100),E$16:E$20)/100</f>
        <v>66.666666666666657</v>
      </c>
      <c r="M100" s="13" cm="1">
        <f t="array" ref="M100">SUMPRODUCT(TRANSPOSE($E100:$I100),F$16:F$20)/100</f>
        <v>67.083333333333343</v>
      </c>
      <c r="N100" s="13" cm="1">
        <f t="array" ref="N100">SUMPRODUCT(TRANSPOSE($E100:$I100),G$16:G$20)/100</f>
        <v>92.083333333333343</v>
      </c>
    </row>
    <row r="101" spans="3:14" x14ac:dyDescent="0.35">
      <c r="C101">
        <v>30</v>
      </c>
      <c r="D101" s="14">
        <f t="shared" si="9"/>
        <v>250</v>
      </c>
      <c r="E101" s="14">
        <f t="shared" si="10"/>
        <v>28.000000000000004</v>
      </c>
      <c r="F101" s="14">
        <f t="shared" si="11"/>
        <v>40</v>
      </c>
      <c r="G101" s="14">
        <f t="shared" si="12"/>
        <v>12</v>
      </c>
      <c r="H101" s="14">
        <f t="shared" si="13"/>
        <v>4</v>
      </c>
      <c r="I101" s="14">
        <f t="shared" si="14"/>
        <v>16</v>
      </c>
      <c r="J101" s="13" cm="1">
        <f t="array" ref="J101">SUMPRODUCT(TRANSPOSE($E101:$I101),C$16:C$20)/100</f>
        <v>49.6</v>
      </c>
      <c r="K101" s="13" cm="1">
        <f t="array" ref="K101">SUMPRODUCT(TRANSPOSE($E101:$I101),D$16:D$20)/100</f>
        <v>47.2</v>
      </c>
      <c r="L101" s="13" cm="1">
        <f t="array" ref="L101">SUMPRODUCT(TRANSPOSE($E101:$I101),E$16:E$20)/100</f>
        <v>65.2</v>
      </c>
      <c r="M101" s="13" cm="1">
        <f t="array" ref="M101">SUMPRODUCT(TRANSPOSE($E101:$I101),F$16:F$20)/100</f>
        <v>65.2</v>
      </c>
      <c r="N101" s="13" cm="1">
        <f t="array" ref="N101">SUMPRODUCT(TRANSPOSE($E101:$I101),G$16:G$20)/100</f>
        <v>91.6</v>
      </c>
    </row>
    <row r="102" spans="3:14" x14ac:dyDescent="0.35">
      <c r="C102">
        <v>40</v>
      </c>
      <c r="D102" s="14">
        <f t="shared" si="9"/>
        <v>260</v>
      </c>
      <c r="E102" s="14">
        <f t="shared" si="10"/>
        <v>26.923076923076923</v>
      </c>
      <c r="F102" s="14">
        <f t="shared" si="11"/>
        <v>38.461538461538467</v>
      </c>
      <c r="G102" s="14">
        <f t="shared" si="12"/>
        <v>15.384615384615385</v>
      </c>
      <c r="H102" s="14">
        <f t="shared" si="13"/>
        <v>3.8461538461538463</v>
      </c>
      <c r="I102" s="14">
        <f t="shared" si="14"/>
        <v>15.384615384615385</v>
      </c>
      <c r="J102" s="13" cm="1">
        <f t="array" ref="J102">SUMPRODUCT(TRANSPOSE($E102:$I102),C$16:C$20)/100</f>
        <v>50.769230769230781</v>
      </c>
      <c r="K102" s="13" cm="1">
        <f t="array" ref="K102">SUMPRODUCT(TRANSPOSE($E102:$I102),D$16:D$20)/100</f>
        <v>49.230769230769226</v>
      </c>
      <c r="L102" s="13" cm="1">
        <f t="array" ref="L102">SUMPRODUCT(TRANSPOSE($E102:$I102),E$16:E$20)/100</f>
        <v>63.846153846153854</v>
      </c>
      <c r="M102" s="13" cm="1">
        <f t="array" ref="M102">SUMPRODUCT(TRANSPOSE($E102:$I102),F$16:F$20)/100</f>
        <v>63.461538461538467</v>
      </c>
      <c r="N102" s="13" cm="1">
        <f t="array" ref="N102">SUMPRODUCT(TRANSPOSE($E102:$I102),G$16:G$20)/100</f>
        <v>91.153846153846146</v>
      </c>
    </row>
    <row r="103" spans="3:14" x14ac:dyDescent="0.35">
      <c r="C103">
        <v>50</v>
      </c>
      <c r="D103" s="14">
        <f t="shared" si="9"/>
        <v>270</v>
      </c>
      <c r="E103" s="14">
        <f t="shared" si="10"/>
        <v>25.925925925925924</v>
      </c>
      <c r="F103" s="14">
        <f t="shared" si="11"/>
        <v>37.037037037037038</v>
      </c>
      <c r="G103" s="14">
        <f t="shared" si="12"/>
        <v>18.518518518518519</v>
      </c>
      <c r="H103" s="14">
        <f t="shared" si="13"/>
        <v>3.7037037037037033</v>
      </c>
      <c r="I103" s="14">
        <f t="shared" si="14"/>
        <v>14.814814814814813</v>
      </c>
      <c r="J103" s="13" cm="1">
        <f t="array" ref="J103">SUMPRODUCT(TRANSPOSE($E103:$I103),C$16:C$20)/100</f>
        <v>51.851851851851855</v>
      </c>
      <c r="K103" s="13" cm="1">
        <f t="array" ref="K103">SUMPRODUCT(TRANSPOSE($E103:$I103),D$16:D$20)/100</f>
        <v>51.111111111111114</v>
      </c>
      <c r="L103" s="13" cm="1">
        <f t="array" ref="L103">SUMPRODUCT(TRANSPOSE($E103:$I103),E$16:E$20)/100</f>
        <v>62.592592592592588</v>
      </c>
      <c r="M103" s="13" cm="1">
        <f t="array" ref="M103">SUMPRODUCT(TRANSPOSE($E103:$I103),F$16:F$20)/100</f>
        <v>61.851851851851841</v>
      </c>
      <c r="N103" s="13" cm="1">
        <f t="array" ref="N103">SUMPRODUCT(TRANSPOSE($E103:$I103),G$16:G$20)/100</f>
        <v>90.740740740740733</v>
      </c>
    </row>
    <row r="104" spans="3:14" x14ac:dyDescent="0.35">
      <c r="C104">
        <v>60</v>
      </c>
      <c r="D104" s="14">
        <f t="shared" si="9"/>
        <v>280</v>
      </c>
      <c r="E104" s="14">
        <f t="shared" si="10"/>
        <v>25</v>
      </c>
      <c r="F104" s="14">
        <f t="shared" si="11"/>
        <v>35.714285714285715</v>
      </c>
      <c r="G104" s="14">
        <f t="shared" si="12"/>
        <v>21.428571428571427</v>
      </c>
      <c r="H104" s="14">
        <f t="shared" si="13"/>
        <v>3.5714285714285712</v>
      </c>
      <c r="I104" s="14">
        <f t="shared" si="14"/>
        <v>14.285714285714285</v>
      </c>
      <c r="J104" s="13" cm="1">
        <f t="array" ref="J104">SUMPRODUCT(TRANSPOSE($E104:$I104),C$16:C$20)/100</f>
        <v>52.857142857142847</v>
      </c>
      <c r="K104" s="13" cm="1">
        <f t="array" ref="K104">SUMPRODUCT(TRANSPOSE($E104:$I104),D$16:D$20)/100</f>
        <v>52.857142857142854</v>
      </c>
      <c r="L104" s="13" cm="1">
        <f t="array" ref="L104">SUMPRODUCT(TRANSPOSE($E104:$I104),E$16:E$20)/100</f>
        <v>61.428571428571431</v>
      </c>
      <c r="M104" s="13" cm="1">
        <f t="array" ref="M104">SUMPRODUCT(TRANSPOSE($E104:$I104),F$16:F$20)/100</f>
        <v>60.357142857142854</v>
      </c>
      <c r="N104" s="13" cm="1">
        <f t="array" ref="N104">SUMPRODUCT(TRANSPOSE($E104:$I104),G$16:G$20)/100</f>
        <v>90.357142857142861</v>
      </c>
    </row>
    <row r="105" spans="3:14" x14ac:dyDescent="0.35">
      <c r="C105">
        <v>70</v>
      </c>
      <c r="D105" s="14">
        <f t="shared" si="9"/>
        <v>290</v>
      </c>
      <c r="E105" s="14">
        <f t="shared" si="10"/>
        <v>24.137931034482758</v>
      </c>
      <c r="F105" s="14">
        <f t="shared" si="11"/>
        <v>34.482758620689658</v>
      </c>
      <c r="G105" s="14">
        <f t="shared" si="12"/>
        <v>24.137931034482758</v>
      </c>
      <c r="H105" s="14">
        <f t="shared" si="13"/>
        <v>3.4482758620689653</v>
      </c>
      <c r="I105" s="14">
        <f t="shared" si="14"/>
        <v>13.793103448275861</v>
      </c>
      <c r="J105" s="13" cm="1">
        <f t="array" ref="J105">SUMPRODUCT(TRANSPOSE($E105:$I105),C$16:C$20)/100</f>
        <v>53.793103448275872</v>
      </c>
      <c r="K105" s="13" cm="1">
        <f t="array" ref="K105">SUMPRODUCT(TRANSPOSE($E105:$I105),D$16:D$20)/100</f>
        <v>54.482758620689658</v>
      </c>
      <c r="L105" s="13" cm="1">
        <f t="array" ref="L105">SUMPRODUCT(TRANSPOSE($E105:$I105),E$16:E$20)/100</f>
        <v>60.344827586206904</v>
      </c>
      <c r="M105" s="13" cm="1">
        <f t="array" ref="M105">SUMPRODUCT(TRANSPOSE($E105:$I105),F$16:F$20)/100</f>
        <v>58.96551724137931</v>
      </c>
      <c r="N105" s="13" cm="1">
        <f t="array" ref="N105">SUMPRODUCT(TRANSPOSE($E105:$I105),G$16:G$20)/100</f>
        <v>90</v>
      </c>
    </row>
    <row r="106" spans="3:14" x14ac:dyDescent="0.35">
      <c r="C106">
        <v>80</v>
      </c>
      <c r="D106" s="14">
        <f t="shared" si="9"/>
        <v>300</v>
      </c>
      <c r="E106" s="14">
        <f t="shared" si="10"/>
        <v>23.333333333333332</v>
      </c>
      <c r="F106" s="14">
        <f t="shared" si="11"/>
        <v>33.333333333333329</v>
      </c>
      <c r="G106" s="14">
        <f t="shared" si="12"/>
        <v>26.666666666666668</v>
      </c>
      <c r="H106" s="14">
        <f t="shared" si="13"/>
        <v>3.3333333333333335</v>
      </c>
      <c r="I106" s="14">
        <f t="shared" si="14"/>
        <v>13.333333333333334</v>
      </c>
      <c r="J106" s="13" cm="1">
        <f t="array" ref="J106">SUMPRODUCT(TRANSPOSE($E106:$I106),C$16:C$20)/100</f>
        <v>54.666666666666657</v>
      </c>
      <c r="K106" s="13" cm="1">
        <f t="array" ref="K106">SUMPRODUCT(TRANSPOSE($E106:$I106),D$16:D$20)/100</f>
        <v>56</v>
      </c>
      <c r="L106" s="13" cm="1">
        <f t="array" ref="L106">SUMPRODUCT(TRANSPOSE($E106:$I106),E$16:E$20)/100</f>
        <v>59.333333333333329</v>
      </c>
      <c r="M106" s="13" cm="1">
        <f t="array" ref="M106">SUMPRODUCT(TRANSPOSE($E106:$I106),F$16:F$20)/100</f>
        <v>57.66666666666665</v>
      </c>
      <c r="N106" s="13" cm="1">
        <f t="array" ref="N106">SUMPRODUCT(TRANSPOSE($E106:$I106),G$16:G$20)/100</f>
        <v>89.666666666666657</v>
      </c>
    </row>
    <row r="107" spans="3:14" x14ac:dyDescent="0.35">
      <c r="C107">
        <v>90</v>
      </c>
      <c r="D107" s="14">
        <f t="shared" si="9"/>
        <v>310</v>
      </c>
      <c r="E107" s="14">
        <f t="shared" si="10"/>
        <v>22.58064516129032</v>
      </c>
      <c r="F107" s="14">
        <f t="shared" si="11"/>
        <v>32.258064516129032</v>
      </c>
      <c r="G107" s="14">
        <f t="shared" si="12"/>
        <v>29.032258064516132</v>
      </c>
      <c r="H107" s="14">
        <f t="shared" si="13"/>
        <v>3.225806451612903</v>
      </c>
      <c r="I107" s="14">
        <f t="shared" si="14"/>
        <v>12.903225806451612</v>
      </c>
      <c r="J107" s="13" cm="1">
        <f t="array" ref="J107">SUMPRODUCT(TRANSPOSE($E107:$I107),C$16:C$20)/100</f>
        <v>55.483870967741943</v>
      </c>
      <c r="K107" s="13" cm="1">
        <f t="array" ref="K107">SUMPRODUCT(TRANSPOSE($E107:$I107),D$16:D$20)/100</f>
        <v>57.41935483870968</v>
      </c>
      <c r="L107" s="13" cm="1">
        <f t="array" ref="L107">SUMPRODUCT(TRANSPOSE($E107:$I107),E$16:E$20)/100</f>
        <v>58.387096774193544</v>
      </c>
      <c r="M107" s="13" cm="1">
        <f t="array" ref="M107">SUMPRODUCT(TRANSPOSE($E107:$I107),F$16:F$20)/100</f>
        <v>56.451612903225808</v>
      </c>
      <c r="N107" s="13" cm="1">
        <f t="array" ref="N107">SUMPRODUCT(TRANSPOSE($E107:$I107),G$16:G$20)/100</f>
        <v>89.354838709677423</v>
      </c>
    </row>
    <row r="108" spans="3:14" x14ac:dyDescent="0.35">
      <c r="C108">
        <v>100</v>
      </c>
      <c r="D108" s="14">
        <f t="shared" si="9"/>
        <v>320</v>
      </c>
      <c r="E108" s="14">
        <f t="shared" si="10"/>
        <v>21.875</v>
      </c>
      <c r="F108" s="14">
        <f t="shared" si="11"/>
        <v>31.25</v>
      </c>
      <c r="G108" s="14">
        <f t="shared" si="12"/>
        <v>31.25</v>
      </c>
      <c r="H108" s="14">
        <f t="shared" si="13"/>
        <v>3.125</v>
      </c>
      <c r="I108" s="14">
        <f t="shared" si="14"/>
        <v>12.5</v>
      </c>
      <c r="J108" s="13" cm="1">
        <f t="array" ref="J108">SUMPRODUCT(TRANSPOSE($E108:$I108),C$16:C$20)/100</f>
        <v>56.25</v>
      </c>
      <c r="K108" s="13" cm="1">
        <f t="array" ref="K108">SUMPRODUCT(TRANSPOSE($E108:$I108),D$16:D$20)/100</f>
        <v>58.75</v>
      </c>
      <c r="L108" s="13" cm="1">
        <f t="array" ref="L108">SUMPRODUCT(TRANSPOSE($E108:$I108),E$16:E$20)/100</f>
        <v>57.5</v>
      </c>
      <c r="M108" s="13" cm="1">
        <f t="array" ref="M108">SUMPRODUCT(TRANSPOSE($E108:$I108),F$16:F$20)/100</f>
        <v>55.3125</v>
      </c>
      <c r="N108" s="13" cm="1">
        <f t="array" ref="N108">SUMPRODUCT(TRANSPOSE($E108:$I108),G$16:G$20)/100</f>
        <v>89.0625</v>
      </c>
    </row>
    <row r="109" spans="3:14" x14ac:dyDescent="0.35">
      <c r="D109" s="14"/>
      <c r="E109" s="14"/>
      <c r="F109" s="14"/>
      <c r="G109" s="14"/>
      <c r="H109" s="14"/>
      <c r="I109" s="14"/>
      <c r="J109" s="13"/>
      <c r="K109" s="13"/>
      <c r="L109" s="13"/>
      <c r="M109" s="13"/>
      <c r="N109" s="13"/>
    </row>
    <row r="110" spans="3:14" x14ac:dyDescent="0.35">
      <c r="D110" s="14"/>
      <c r="E110" s="14"/>
      <c r="F110" s="14"/>
      <c r="G110" s="14"/>
      <c r="H110" s="14"/>
      <c r="I110" s="14"/>
      <c r="J110" s="13"/>
      <c r="K110" s="13"/>
      <c r="L110" s="13"/>
      <c r="M110" s="13"/>
      <c r="N110" s="13"/>
    </row>
    <row r="111" spans="3:14" x14ac:dyDescent="0.35">
      <c r="D111" s="14"/>
      <c r="E111" s="14"/>
      <c r="F111" s="14"/>
      <c r="G111" s="14"/>
      <c r="H111" s="14"/>
      <c r="I111" s="14"/>
      <c r="J111" s="13"/>
      <c r="K111" s="13"/>
      <c r="L111" s="13"/>
      <c r="M111" s="13"/>
      <c r="N111" s="13"/>
    </row>
    <row r="112" spans="3:14" x14ac:dyDescent="0.35">
      <c r="D112" s="14"/>
      <c r="E112" s="14"/>
      <c r="F112" s="14"/>
      <c r="G112" s="14"/>
      <c r="H112" s="14"/>
      <c r="I112" s="14"/>
      <c r="J112" s="13"/>
      <c r="K112" s="13"/>
      <c r="L112" s="13"/>
      <c r="M112" s="13"/>
      <c r="N112" s="13"/>
    </row>
    <row r="113" spans="4:14" x14ac:dyDescent="0.35"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</row>
    <row r="114" spans="4:14" x14ac:dyDescent="0.35"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</row>
    <row r="115" spans="4:14" x14ac:dyDescent="0.35">
      <c r="D115" s="14"/>
      <c r="E115" s="14"/>
      <c r="F115" s="14"/>
      <c r="G115" s="14"/>
      <c r="H115" s="14"/>
      <c r="I115" s="14"/>
      <c r="J115" s="13"/>
      <c r="K115" s="13"/>
      <c r="L115" s="13"/>
      <c r="M115" s="13"/>
      <c r="N115" s="13"/>
    </row>
    <row r="116" spans="4:14" x14ac:dyDescent="0.35">
      <c r="D116" s="14"/>
      <c r="E116" s="14"/>
      <c r="F116" s="14"/>
      <c r="G116" s="14"/>
      <c r="H116" s="14"/>
      <c r="I116" s="14"/>
      <c r="J116" s="13"/>
      <c r="K116" s="13"/>
      <c r="L116" s="13"/>
      <c r="M116" s="13"/>
      <c r="N116" s="13"/>
    </row>
    <row r="117" spans="4:14" x14ac:dyDescent="0.35">
      <c r="D117" s="14"/>
      <c r="E117" s="14"/>
      <c r="F117" s="14"/>
      <c r="G117" s="14"/>
      <c r="H117" s="14"/>
      <c r="I117" s="14"/>
      <c r="J117" s="13"/>
      <c r="K117" s="13"/>
      <c r="L117" s="13"/>
      <c r="M117" s="13"/>
      <c r="N117" s="13"/>
    </row>
    <row r="118" spans="4:14" x14ac:dyDescent="0.35">
      <c r="D118" s="14"/>
      <c r="E118" s="14"/>
      <c r="F118" s="14"/>
      <c r="G118" s="14"/>
      <c r="H118" s="14"/>
      <c r="I118" s="14"/>
      <c r="J118" s="13"/>
      <c r="K118" s="13"/>
      <c r="L118" s="13"/>
      <c r="M118" s="13"/>
      <c r="N118" s="13"/>
    </row>
    <row r="119" spans="4:14" x14ac:dyDescent="0.35">
      <c r="D119" s="14"/>
      <c r="E119" s="14"/>
      <c r="F119" s="14"/>
      <c r="G119" s="14"/>
      <c r="H119" s="14"/>
      <c r="I119" s="14"/>
      <c r="J119" s="13"/>
      <c r="K119" s="13"/>
      <c r="L119" s="13"/>
      <c r="M119" s="13"/>
      <c r="N119" s="13"/>
    </row>
    <row r="120" spans="4:14" x14ac:dyDescent="0.35"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</row>
    <row r="121" spans="4:14" x14ac:dyDescent="0.35"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</row>
    <row r="122" spans="4:14" x14ac:dyDescent="0.35"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</row>
    <row r="123" spans="4:14" x14ac:dyDescent="0.35"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</row>
    <row r="124" spans="4:14" x14ac:dyDescent="0.35"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</row>
    <row r="125" spans="4:14" x14ac:dyDescent="0.35">
      <c r="D125" s="14"/>
      <c r="E125" s="14"/>
      <c r="F125" s="14"/>
      <c r="G125" s="14"/>
      <c r="H125" s="14"/>
      <c r="I125" s="14"/>
      <c r="J125" s="13"/>
      <c r="K125" s="13"/>
      <c r="L125" s="13"/>
      <c r="M125" s="13"/>
      <c r="N125" s="13"/>
    </row>
    <row r="126" spans="4:14" x14ac:dyDescent="0.35">
      <c r="D126" s="14"/>
      <c r="E126" s="14"/>
      <c r="F126" s="14"/>
      <c r="G126" s="14"/>
      <c r="H126" s="14"/>
      <c r="I126" s="14"/>
      <c r="J126" s="13"/>
      <c r="K126" s="13"/>
      <c r="L126" s="13"/>
      <c r="M126" s="13"/>
      <c r="N126" s="13"/>
    </row>
    <row r="127" spans="4:14" x14ac:dyDescent="0.35">
      <c r="D127" s="14"/>
      <c r="E127" s="14"/>
      <c r="F127" s="14"/>
      <c r="G127" s="14"/>
      <c r="H127" s="14"/>
      <c r="I127" s="14"/>
      <c r="J127" s="13"/>
      <c r="K127" s="13"/>
      <c r="L127" s="13"/>
      <c r="M127" s="13"/>
      <c r="N127" s="13"/>
    </row>
    <row r="128" spans="4:14" x14ac:dyDescent="0.35">
      <c r="D128" s="14"/>
      <c r="E128" s="14"/>
      <c r="F128" s="14"/>
      <c r="G128" s="14"/>
      <c r="H128" s="14"/>
      <c r="I128" s="14"/>
      <c r="J128" s="13"/>
      <c r="K128" s="13"/>
      <c r="L128" s="13"/>
      <c r="M128" s="13"/>
      <c r="N128" s="13"/>
    </row>
    <row r="129" spans="2:14" x14ac:dyDescent="0.35">
      <c r="D129" s="14"/>
      <c r="E129" s="14"/>
      <c r="F129" s="14"/>
      <c r="G129" s="14"/>
      <c r="H129" s="14"/>
      <c r="I129" s="14"/>
      <c r="J129" s="13"/>
      <c r="K129" s="13"/>
      <c r="L129" s="13"/>
      <c r="M129" s="13"/>
      <c r="N129" s="13"/>
    </row>
    <row r="130" spans="2:14" x14ac:dyDescent="0.35">
      <c r="D130" s="14"/>
      <c r="E130" s="14"/>
      <c r="F130" s="14"/>
      <c r="G130" s="14"/>
      <c r="H130" s="14"/>
      <c r="I130" s="14"/>
      <c r="J130" s="13"/>
      <c r="K130" s="13"/>
      <c r="L130" s="13"/>
      <c r="M130" s="13"/>
      <c r="N130" s="13"/>
    </row>
    <row r="131" spans="2:14" x14ac:dyDescent="0.35">
      <c r="D131" s="14"/>
      <c r="E131" s="14"/>
      <c r="F131" s="14"/>
      <c r="G131" s="14"/>
      <c r="H131" s="14"/>
      <c r="I131" s="14"/>
      <c r="J131" s="13"/>
      <c r="K131" s="13"/>
      <c r="L131" s="13"/>
      <c r="M131" s="13"/>
      <c r="N131" s="13"/>
    </row>
    <row r="132" spans="2:14" x14ac:dyDescent="0.35">
      <c r="D132" s="14"/>
      <c r="E132" s="14"/>
      <c r="F132" s="14"/>
      <c r="G132" s="14"/>
      <c r="H132" s="14"/>
      <c r="I132" s="14"/>
      <c r="J132" s="13"/>
      <c r="K132" s="13"/>
      <c r="L132" s="13"/>
      <c r="M132" s="13"/>
      <c r="N132" s="13"/>
    </row>
    <row r="133" spans="2:14" x14ac:dyDescent="0.35">
      <c r="B133" s="11" t="s">
        <v>65</v>
      </c>
      <c r="E133" s="20" t="s">
        <v>54</v>
      </c>
      <c r="F133" s="20"/>
      <c r="G133" s="20"/>
      <c r="H133" s="20"/>
      <c r="I133" s="20"/>
      <c r="J133" s="20" t="s">
        <v>55</v>
      </c>
      <c r="K133" s="20"/>
      <c r="L133" s="20"/>
      <c r="M133" s="20"/>
      <c r="N133" s="20"/>
    </row>
    <row r="134" spans="2:14" x14ac:dyDescent="0.35">
      <c r="C134" s="12" t="s">
        <v>51</v>
      </c>
      <c r="D134" s="12" t="s">
        <v>61</v>
      </c>
      <c r="E134" s="12" t="s">
        <v>48</v>
      </c>
      <c r="F134" s="12" t="s">
        <v>49</v>
      </c>
      <c r="G134" s="12" t="s">
        <v>50</v>
      </c>
      <c r="H134" s="12" t="s">
        <v>28</v>
      </c>
      <c r="I134" s="12" t="s">
        <v>53</v>
      </c>
      <c r="J134" s="12" t="s">
        <v>56</v>
      </c>
      <c r="K134" s="12" t="s">
        <v>57</v>
      </c>
      <c r="L134" s="12" t="s">
        <v>58</v>
      </c>
      <c r="M134" s="12" t="s">
        <v>59</v>
      </c>
      <c r="N134" s="12" t="s">
        <v>60</v>
      </c>
    </row>
    <row r="135" spans="2:14" x14ac:dyDescent="0.35">
      <c r="C135">
        <v>0</v>
      </c>
      <c r="D135" s="14">
        <f>SUM($C$7:$C$11)-$C$7+C135</f>
        <v>240</v>
      </c>
      <c r="E135" s="14">
        <f>C135/D135*100</f>
        <v>0</v>
      </c>
      <c r="F135" s="14">
        <f>$C$8/D135*100</f>
        <v>41.666666666666671</v>
      </c>
      <c r="G135" s="14">
        <f>$C$9/D135*100</f>
        <v>37.5</v>
      </c>
      <c r="H135" s="14">
        <f>$C$10/D135*100</f>
        <v>4.1666666666666661</v>
      </c>
      <c r="I135" s="14">
        <f>$C$11/D135*100</f>
        <v>16.666666666666664</v>
      </c>
      <c r="J135" s="13" cm="1">
        <f t="array" ref="J135">SUMPRODUCT(TRANSPOSE($E135:$I135),C$16:C$20)/100</f>
        <v>71.666666666666671</v>
      </c>
      <c r="K135" s="13" cm="1">
        <f t="array" ref="K135">SUMPRODUCT(TRANSPOSE($E135:$I135),D$16:D$20)/100</f>
        <v>53.75</v>
      </c>
      <c r="L135" s="13" cm="1">
        <f t="array" ref="L135">SUMPRODUCT(TRANSPOSE($E135:$I135),E$16:E$20)/100</f>
        <v>66.666666666666657</v>
      </c>
      <c r="M135" s="13" cm="1">
        <f t="array" ref="M135">SUMPRODUCT(TRANSPOSE($E135:$I135),F$16:F$20)/100</f>
        <v>43.750000000000007</v>
      </c>
      <c r="N135" s="13" cm="1">
        <f t="array" ref="N135">SUMPRODUCT(TRANSPOSE($E135:$I135),G$16:G$20)/100</f>
        <v>89.166666666666657</v>
      </c>
    </row>
    <row r="136" spans="2:14" x14ac:dyDescent="0.35">
      <c r="C136">
        <v>10</v>
      </c>
      <c r="D136" s="14">
        <f t="shared" ref="D136:D145" si="15">SUM($C$7:$C$11)-$C$7+C136</f>
        <v>250</v>
      </c>
      <c r="E136" s="14">
        <f t="shared" ref="E136:E145" si="16">C136/D136*100</f>
        <v>4</v>
      </c>
      <c r="F136" s="14">
        <f t="shared" ref="F136:F145" si="17">$C$8/D136*100</f>
        <v>40</v>
      </c>
      <c r="G136" s="14">
        <f t="shared" ref="G136:G145" si="18">$C$9/D136*100</f>
        <v>36</v>
      </c>
      <c r="H136" s="14">
        <f t="shared" ref="H136:H145" si="19">$C$10/D136*100</f>
        <v>4</v>
      </c>
      <c r="I136" s="14">
        <f t="shared" ref="I136:I145" si="20">$C$11/D136*100</f>
        <v>16</v>
      </c>
      <c r="J136" s="13" cm="1">
        <f t="array" ref="J136">SUMPRODUCT(TRANSPOSE($E136:$I136),C$16:C$20)/100</f>
        <v>68.8</v>
      </c>
      <c r="K136" s="13" cm="1">
        <f t="array" ref="K136">SUMPRODUCT(TRANSPOSE($E136:$I136),D$16:D$20)/100</f>
        <v>54.4</v>
      </c>
      <c r="L136" s="13" cm="1">
        <f t="array" ref="L136">SUMPRODUCT(TRANSPOSE($E136:$I136),E$16:E$20)/100</f>
        <v>65.2</v>
      </c>
      <c r="M136" s="13" cm="1">
        <f t="array" ref="M136">SUMPRODUCT(TRANSPOSE($E136:$I136),F$16:F$20)/100</f>
        <v>46</v>
      </c>
      <c r="N136" s="13" cm="1">
        <f t="array" ref="N136">SUMPRODUCT(TRANSPOSE($E136:$I136),G$16:G$20)/100</f>
        <v>89.2</v>
      </c>
    </row>
    <row r="137" spans="2:14" x14ac:dyDescent="0.35">
      <c r="C137">
        <v>20</v>
      </c>
      <c r="D137" s="14">
        <f t="shared" si="15"/>
        <v>260</v>
      </c>
      <c r="E137" s="14">
        <f t="shared" si="16"/>
        <v>7.6923076923076925</v>
      </c>
      <c r="F137" s="14">
        <f t="shared" si="17"/>
        <v>38.461538461538467</v>
      </c>
      <c r="G137" s="14">
        <f t="shared" si="18"/>
        <v>34.615384615384613</v>
      </c>
      <c r="H137" s="14">
        <f t="shared" si="19"/>
        <v>3.8461538461538463</v>
      </c>
      <c r="I137" s="14">
        <f t="shared" si="20"/>
        <v>15.384615384615385</v>
      </c>
      <c r="J137" s="13" cm="1">
        <f t="array" ref="J137">SUMPRODUCT(TRANSPOSE($E137:$I137),C$16:C$20)/100</f>
        <v>66.15384615384616</v>
      </c>
      <c r="K137" s="13" cm="1">
        <f t="array" ref="K137">SUMPRODUCT(TRANSPOSE($E137:$I137),D$16:D$20)/100</f>
        <v>55</v>
      </c>
      <c r="L137" s="13" cm="1">
        <f t="array" ref="L137">SUMPRODUCT(TRANSPOSE($E137:$I137),E$16:E$20)/100</f>
        <v>63.846153846153854</v>
      </c>
      <c r="M137" s="13" cm="1">
        <f t="array" ref="M137">SUMPRODUCT(TRANSPOSE($E137:$I137),F$16:F$20)/100</f>
        <v>48.076923076923087</v>
      </c>
      <c r="N137" s="13" cm="1">
        <f t="array" ref="N137">SUMPRODUCT(TRANSPOSE($E137:$I137),G$16:G$20)/100</f>
        <v>89.230769230769241</v>
      </c>
    </row>
    <row r="138" spans="2:14" x14ac:dyDescent="0.35">
      <c r="C138">
        <v>30</v>
      </c>
      <c r="D138" s="14">
        <f t="shared" si="15"/>
        <v>270</v>
      </c>
      <c r="E138" s="14">
        <f t="shared" si="16"/>
        <v>11.111111111111111</v>
      </c>
      <c r="F138" s="14">
        <f t="shared" si="17"/>
        <v>37.037037037037038</v>
      </c>
      <c r="G138" s="14">
        <f t="shared" si="18"/>
        <v>33.333333333333329</v>
      </c>
      <c r="H138" s="14">
        <f t="shared" si="19"/>
        <v>3.7037037037037033</v>
      </c>
      <c r="I138" s="14">
        <f t="shared" si="20"/>
        <v>14.814814814814813</v>
      </c>
      <c r="J138" s="13" cm="1">
        <f t="array" ref="J138">SUMPRODUCT(TRANSPOSE($E138:$I138),C$16:C$20)/100</f>
        <v>63.703703703703702</v>
      </c>
      <c r="K138" s="13" cm="1">
        <f t="array" ref="K138">SUMPRODUCT(TRANSPOSE($E138:$I138),D$16:D$20)/100</f>
        <v>55.55555555555555</v>
      </c>
      <c r="L138" s="13" cm="1">
        <f t="array" ref="L138">SUMPRODUCT(TRANSPOSE($E138:$I138),E$16:E$20)/100</f>
        <v>62.592592592592588</v>
      </c>
      <c r="M138" s="13" cm="1">
        <f t="array" ref="M138">SUMPRODUCT(TRANSPOSE($E138:$I138),F$16:F$20)/100</f>
        <v>50</v>
      </c>
      <c r="N138" s="13" cm="1">
        <f t="array" ref="N138">SUMPRODUCT(TRANSPOSE($E138:$I138),G$16:G$20)/100</f>
        <v>89.259259259259252</v>
      </c>
    </row>
    <row r="139" spans="2:14" x14ac:dyDescent="0.35">
      <c r="C139">
        <v>40</v>
      </c>
      <c r="D139" s="14">
        <f t="shared" si="15"/>
        <v>280</v>
      </c>
      <c r="E139" s="14">
        <f t="shared" si="16"/>
        <v>14.285714285714285</v>
      </c>
      <c r="F139" s="14">
        <f t="shared" si="17"/>
        <v>35.714285714285715</v>
      </c>
      <c r="G139" s="14">
        <f t="shared" si="18"/>
        <v>32.142857142857146</v>
      </c>
      <c r="H139" s="14">
        <f t="shared" si="19"/>
        <v>3.5714285714285712</v>
      </c>
      <c r="I139" s="14">
        <f t="shared" si="20"/>
        <v>14.285714285714285</v>
      </c>
      <c r="J139" s="13" cm="1">
        <f t="array" ref="J139">SUMPRODUCT(TRANSPOSE($E139:$I139),C$16:C$20)/100</f>
        <v>61.428571428571431</v>
      </c>
      <c r="K139" s="13" cm="1">
        <f t="array" ref="K139">SUMPRODUCT(TRANSPOSE($E139:$I139),D$16:D$20)/100</f>
        <v>56.071428571428569</v>
      </c>
      <c r="L139" s="13" cm="1">
        <f t="array" ref="L139">SUMPRODUCT(TRANSPOSE($E139:$I139),E$16:E$20)/100</f>
        <v>61.428571428571431</v>
      </c>
      <c r="M139" s="13" cm="1">
        <f t="array" ref="M139">SUMPRODUCT(TRANSPOSE($E139:$I139),F$16:F$20)/100</f>
        <v>51.785714285714292</v>
      </c>
      <c r="N139" s="13" cm="1">
        <f t="array" ref="N139">SUMPRODUCT(TRANSPOSE($E139:$I139),G$16:G$20)/100</f>
        <v>89.285714285714278</v>
      </c>
    </row>
    <row r="140" spans="2:14" x14ac:dyDescent="0.35">
      <c r="C140">
        <v>50</v>
      </c>
      <c r="D140" s="14">
        <f t="shared" si="15"/>
        <v>290</v>
      </c>
      <c r="E140" s="14">
        <f t="shared" si="16"/>
        <v>17.241379310344829</v>
      </c>
      <c r="F140" s="14">
        <f t="shared" si="17"/>
        <v>34.482758620689658</v>
      </c>
      <c r="G140" s="14">
        <f t="shared" si="18"/>
        <v>31.03448275862069</v>
      </c>
      <c r="H140" s="14">
        <f t="shared" si="19"/>
        <v>3.4482758620689653</v>
      </c>
      <c r="I140" s="14">
        <f t="shared" si="20"/>
        <v>13.793103448275861</v>
      </c>
      <c r="J140" s="13" cm="1">
        <f t="array" ref="J140">SUMPRODUCT(TRANSPOSE($E140:$I140),C$16:C$20)/100</f>
        <v>59.310344827586214</v>
      </c>
      <c r="K140" s="13" cm="1">
        <f t="array" ref="K140">SUMPRODUCT(TRANSPOSE($E140:$I140),D$16:D$20)/100</f>
        <v>56.551724137931032</v>
      </c>
      <c r="L140" s="13" cm="1">
        <f t="array" ref="L140">SUMPRODUCT(TRANSPOSE($E140:$I140),E$16:E$20)/100</f>
        <v>60.344827586206904</v>
      </c>
      <c r="M140" s="13" cm="1">
        <f t="array" ref="M140">SUMPRODUCT(TRANSPOSE($E140:$I140),F$16:F$20)/100</f>
        <v>53.448275862068975</v>
      </c>
      <c r="N140" s="13" cm="1">
        <f t="array" ref="N140">SUMPRODUCT(TRANSPOSE($E140:$I140),G$16:G$20)/100</f>
        <v>89.310344827586221</v>
      </c>
    </row>
    <row r="141" spans="2:14" x14ac:dyDescent="0.35">
      <c r="C141">
        <v>60</v>
      </c>
      <c r="D141" s="14">
        <f t="shared" si="15"/>
        <v>300</v>
      </c>
      <c r="E141" s="14">
        <f t="shared" si="16"/>
        <v>20</v>
      </c>
      <c r="F141" s="14">
        <f t="shared" si="17"/>
        <v>33.333333333333329</v>
      </c>
      <c r="G141" s="14">
        <f t="shared" si="18"/>
        <v>30</v>
      </c>
      <c r="H141" s="14">
        <f t="shared" si="19"/>
        <v>3.3333333333333335</v>
      </c>
      <c r="I141" s="14">
        <f t="shared" si="20"/>
        <v>13.333333333333334</v>
      </c>
      <c r="J141" s="13" cm="1">
        <f t="array" ref="J141">SUMPRODUCT(TRANSPOSE($E141:$I141),C$16:C$20)/100</f>
        <v>57.333333333333329</v>
      </c>
      <c r="K141" s="13" cm="1">
        <f t="array" ref="K141">SUMPRODUCT(TRANSPOSE($E141:$I141),D$16:D$20)/100</f>
        <v>57</v>
      </c>
      <c r="L141" s="13" cm="1">
        <f t="array" ref="L141">SUMPRODUCT(TRANSPOSE($E141:$I141),E$16:E$20)/100</f>
        <v>59.333333333333329</v>
      </c>
      <c r="M141" s="13" cm="1">
        <f t="array" ref="M141">SUMPRODUCT(TRANSPOSE($E141:$I141),F$16:F$20)/100</f>
        <v>54.999999999999993</v>
      </c>
      <c r="N141" s="13" cm="1">
        <f t="array" ref="N141">SUMPRODUCT(TRANSPOSE($E141:$I141),G$16:G$20)/100</f>
        <v>89.333333333333343</v>
      </c>
    </row>
    <row r="142" spans="2:14" x14ac:dyDescent="0.35">
      <c r="C142">
        <v>70</v>
      </c>
      <c r="D142" s="14">
        <f t="shared" si="15"/>
        <v>310</v>
      </c>
      <c r="E142" s="14">
        <f t="shared" si="16"/>
        <v>22.58064516129032</v>
      </c>
      <c r="F142" s="14">
        <f t="shared" si="17"/>
        <v>32.258064516129032</v>
      </c>
      <c r="G142" s="14">
        <f t="shared" si="18"/>
        <v>29.032258064516132</v>
      </c>
      <c r="H142" s="14">
        <f t="shared" si="19"/>
        <v>3.225806451612903</v>
      </c>
      <c r="I142" s="14">
        <f t="shared" si="20"/>
        <v>12.903225806451612</v>
      </c>
      <c r="J142" s="13" cm="1">
        <f t="array" ref="J142">SUMPRODUCT(TRANSPOSE($E142:$I142),C$16:C$20)/100</f>
        <v>55.483870967741943</v>
      </c>
      <c r="K142" s="13" cm="1">
        <f t="array" ref="K142">SUMPRODUCT(TRANSPOSE($E142:$I142),D$16:D$20)/100</f>
        <v>57.41935483870968</v>
      </c>
      <c r="L142" s="13" cm="1">
        <f t="array" ref="L142">SUMPRODUCT(TRANSPOSE($E142:$I142),E$16:E$20)/100</f>
        <v>58.387096774193544</v>
      </c>
      <c r="M142" s="13" cm="1">
        <f t="array" ref="M142">SUMPRODUCT(TRANSPOSE($E142:$I142),F$16:F$20)/100</f>
        <v>56.451612903225808</v>
      </c>
      <c r="N142" s="13" cm="1">
        <f t="array" ref="N142">SUMPRODUCT(TRANSPOSE($E142:$I142),G$16:G$20)/100</f>
        <v>89.354838709677423</v>
      </c>
    </row>
    <row r="143" spans="2:14" x14ac:dyDescent="0.35">
      <c r="C143">
        <v>80</v>
      </c>
      <c r="D143" s="14">
        <f t="shared" si="15"/>
        <v>320</v>
      </c>
      <c r="E143" s="14">
        <f t="shared" si="16"/>
        <v>25</v>
      </c>
      <c r="F143" s="14">
        <f t="shared" si="17"/>
        <v>31.25</v>
      </c>
      <c r="G143" s="14">
        <f t="shared" si="18"/>
        <v>28.125</v>
      </c>
      <c r="H143" s="14">
        <f t="shared" si="19"/>
        <v>3.125</v>
      </c>
      <c r="I143" s="14">
        <f t="shared" si="20"/>
        <v>12.5</v>
      </c>
      <c r="J143" s="13" cm="1">
        <f t="array" ref="J143">SUMPRODUCT(TRANSPOSE($E143:$I143),C$16:C$20)/100</f>
        <v>53.75</v>
      </c>
      <c r="K143" s="13" cm="1">
        <f t="array" ref="K143">SUMPRODUCT(TRANSPOSE($E143:$I143),D$16:D$20)/100</f>
        <v>57.8125</v>
      </c>
      <c r="L143" s="13" cm="1">
        <f t="array" ref="L143">SUMPRODUCT(TRANSPOSE($E143:$I143),E$16:E$20)/100</f>
        <v>57.5</v>
      </c>
      <c r="M143" s="13" cm="1">
        <f t="array" ref="M143">SUMPRODUCT(TRANSPOSE($E143:$I143),F$16:F$20)/100</f>
        <v>57.8125</v>
      </c>
      <c r="N143" s="13" cm="1">
        <f t="array" ref="N143">SUMPRODUCT(TRANSPOSE($E143:$I143),G$16:G$20)/100</f>
        <v>89.375</v>
      </c>
    </row>
    <row r="144" spans="2:14" x14ac:dyDescent="0.35">
      <c r="C144">
        <v>90</v>
      </c>
      <c r="D144" s="14">
        <f t="shared" si="15"/>
        <v>330</v>
      </c>
      <c r="E144" s="14">
        <f t="shared" si="16"/>
        <v>27.27272727272727</v>
      </c>
      <c r="F144" s="14">
        <f t="shared" si="17"/>
        <v>30.303030303030305</v>
      </c>
      <c r="G144" s="14">
        <f t="shared" si="18"/>
        <v>27.27272727272727</v>
      </c>
      <c r="H144" s="14">
        <f t="shared" si="19"/>
        <v>3.0303030303030303</v>
      </c>
      <c r="I144" s="14">
        <f t="shared" si="20"/>
        <v>12.121212121212121</v>
      </c>
      <c r="J144" s="13" cm="1">
        <f t="array" ref="J144">SUMPRODUCT(TRANSPOSE($E144:$I144),C$16:C$20)/100</f>
        <v>52.121212121212118</v>
      </c>
      <c r="K144" s="13" cm="1">
        <f t="array" ref="K144">SUMPRODUCT(TRANSPOSE($E144:$I144),D$16:D$20)/100</f>
        <v>58.18181818181818</v>
      </c>
      <c r="L144" s="13" cm="1">
        <f t="array" ref="L144">SUMPRODUCT(TRANSPOSE($E144:$I144),E$16:E$20)/100</f>
        <v>56.666666666666657</v>
      </c>
      <c r="M144" s="13" cm="1">
        <f t="array" ref="M144">SUMPRODUCT(TRANSPOSE($E144:$I144),F$16:F$20)/100</f>
        <v>59.090909090909093</v>
      </c>
      <c r="N144" s="13" cm="1">
        <f t="array" ref="N144">SUMPRODUCT(TRANSPOSE($E144:$I144),G$16:G$20)/100</f>
        <v>89.393939393939405</v>
      </c>
    </row>
    <row r="145" spans="3:14" x14ac:dyDescent="0.35">
      <c r="C145">
        <v>100</v>
      </c>
      <c r="D145" s="14">
        <f t="shared" si="15"/>
        <v>340</v>
      </c>
      <c r="E145" s="14">
        <f t="shared" si="16"/>
        <v>29.411764705882355</v>
      </c>
      <c r="F145" s="14">
        <f t="shared" si="17"/>
        <v>29.411764705882355</v>
      </c>
      <c r="G145" s="14">
        <f t="shared" si="18"/>
        <v>26.47058823529412</v>
      </c>
      <c r="H145" s="14">
        <f t="shared" si="19"/>
        <v>2.9411764705882351</v>
      </c>
      <c r="I145" s="14">
        <f t="shared" si="20"/>
        <v>11.76470588235294</v>
      </c>
      <c r="J145" s="13" cm="1">
        <f t="array" ref="J145">SUMPRODUCT(TRANSPOSE($E145:$I145),C$16:C$20)/100</f>
        <v>50.588235294117652</v>
      </c>
      <c r="K145" s="13" cm="1">
        <f t="array" ref="K145">SUMPRODUCT(TRANSPOSE($E145:$I145),D$16:D$20)/100</f>
        <v>58.529411764705884</v>
      </c>
      <c r="L145" s="13" cm="1">
        <f t="array" ref="L145">SUMPRODUCT(TRANSPOSE($E145:$I145),E$16:E$20)/100</f>
        <v>55.882352941176471</v>
      </c>
      <c r="M145" s="13" cm="1">
        <f t="array" ref="M145">SUMPRODUCT(TRANSPOSE($E145:$I145),F$16:F$20)/100</f>
        <v>60.294117647058826</v>
      </c>
      <c r="N145" s="13" cm="1">
        <f t="array" ref="N145">SUMPRODUCT(TRANSPOSE($E145:$I145),G$16:G$20)/100</f>
        <v>89.411764705882362</v>
      </c>
    </row>
  </sheetData>
  <mergeCells count="6">
    <mergeCell ref="E96:I96"/>
    <mergeCell ref="J96:N96"/>
    <mergeCell ref="E133:I133"/>
    <mergeCell ref="J133:N133"/>
    <mergeCell ref="E59:I59"/>
    <mergeCell ref="J59:N5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E29-FEF8-4926-9FA0-B0F9F251FEB8}">
  <dimension ref="A1"/>
  <sheetViews>
    <sheetView workbookViewId="0"/>
  </sheetViews>
  <sheetFormatPr defaultRowHeight="15.5" x14ac:dyDescent="0.35"/>
  <cols>
    <col min="2000" max="2000" width="2.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Task1</vt:lpstr>
      <vt:lpstr>Task2</vt:lpstr>
      <vt:lpstr>Task3</vt:lpstr>
      <vt:lpstr>Task1!TreeData</vt:lpstr>
      <vt:lpstr>Task1!TreeDiag</vt:lpstr>
      <vt:lpstr>Task1!TreeOption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cp:lastPrinted>2023-02-01T14:21:00Z</cp:lastPrinted>
  <dcterms:created xsi:type="dcterms:W3CDTF">2023-01-31T13:58:50Z</dcterms:created>
  <dcterms:modified xsi:type="dcterms:W3CDTF">2023-02-02T12:07:54Z</dcterms:modified>
</cp:coreProperties>
</file>