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E56A2363-6777-4F7F-BA5C-F0E56BA7C3C1}" xr6:coauthVersionLast="47" xr6:coauthVersionMax="47" xr10:uidLastSave="{00000000-0000-0000-0000-000000000000}"/>
  <bookViews>
    <workbookView xWindow="-110" yWindow="-110" windowWidth="19420" windowHeight="11620" tabRatio="701" activeTab="3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Task1!$E$14:$E$20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Task1!$E$14:$E$19</definedName>
    <definedName name="solver_lhs2" localSheetId="1" hidden="1">Task2!$B$8:$H$8</definedName>
    <definedName name="solver_lhs2" localSheetId="3" hidden="1">'Task3 Model'!$C$24</definedName>
    <definedName name="solver_lhs3" localSheetId="1" hidden="1">Task2!$I$14:$I$20</definedName>
    <definedName name="solver_lhs3" localSheetId="3" hidden="1">'Task3 Model'!$C$29:$C$41</definedName>
    <definedName name="solver_lhs4" localSheetId="3" hidden="1">'Task3 Model'!$E$29:$E$41</definedName>
    <definedName name="solver_lhs5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1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1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1</definedName>
    <definedName name="solver_rel3" localSheetId="1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0" hidden="1">Task1!$F$14:$F$20</definedName>
    <definedName name="solver_rhs1" localSheetId="1" hidden="1">"integer"</definedName>
    <definedName name="solver_rhs1" localSheetId="3" hidden="1">"integer"</definedName>
    <definedName name="solver_rhs2" localSheetId="0" hidden="1">Task1!$F$14:$F$19</definedName>
    <definedName name="solver_rhs2" localSheetId="1" hidden="1">1</definedName>
    <definedName name="solver_rhs2" localSheetId="3" hidden="1">'Task3 Model'!$C$25</definedName>
    <definedName name="solver_rhs3" localSheetId="1" hidden="1">Task2!$J$14:$J$20</definedName>
    <definedName name="solver_rhs3" localSheetId="3" hidden="1">'Task3 Model'!$D$29:$D$41</definedName>
    <definedName name="solver_rhs4" localSheetId="3" hidden="1">'Task3 Model'!$F$29:$F$41</definedName>
    <definedName name="solver_rhs5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G30" i="14"/>
  <c r="G31" i="14"/>
  <c r="G32" i="14"/>
  <c r="G33" i="14"/>
  <c r="G34" i="14"/>
  <c r="G35" i="14"/>
  <c r="G36" i="14"/>
  <c r="G37" i="14"/>
  <c r="G38" i="14"/>
  <c r="G39" i="14"/>
  <c r="G40" i="14"/>
  <c r="G41" i="14"/>
  <c r="G29" i="14"/>
  <c r="B12" i="14" a="1"/>
  <c r="B12" i="14" s="1"/>
  <c r="C24" i="14"/>
  <c r="B16" i="14"/>
  <c r="B13" i="14" a="1"/>
  <c r="B13" i="14" s="1"/>
  <c r="B11" i="14" a="1"/>
  <c r="B11" i="14" s="1"/>
  <c r="C29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N29" i="12"/>
  <c r="Q29" i="12" s="1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N9" i="12" s="1"/>
  <c r="Q9" i="12" s="1"/>
  <c r="K10" i="12"/>
  <c r="N10" i="12" s="1"/>
  <c r="K11" i="12"/>
  <c r="N11" i="12" s="1"/>
  <c r="K12" i="12"/>
  <c r="N12" i="12" s="1"/>
  <c r="K13" i="12"/>
  <c r="N13" i="12" s="1"/>
  <c r="Q13" i="12" s="1"/>
  <c r="K14" i="12"/>
  <c r="N14" i="12" s="1"/>
  <c r="Q14" i="12" s="1"/>
  <c r="K15" i="12"/>
  <c r="N15" i="12" s="1"/>
  <c r="K16" i="12"/>
  <c r="N16" i="12" s="1"/>
  <c r="K17" i="12"/>
  <c r="N17" i="12" s="1"/>
  <c r="Q17" i="12" s="1"/>
  <c r="K18" i="12"/>
  <c r="N18" i="12" s="1"/>
  <c r="K19" i="12"/>
  <c r="N19" i="12" s="1"/>
  <c r="K20" i="12"/>
  <c r="N20" i="12" s="1"/>
  <c r="K22" i="12"/>
  <c r="N22" i="12" s="1"/>
  <c r="K23" i="12"/>
  <c r="N23" i="12" s="1"/>
  <c r="Q23" i="12" s="1"/>
  <c r="K24" i="12"/>
  <c r="N24" i="12" s="1"/>
  <c r="K26" i="12"/>
  <c r="N26" i="12" s="1"/>
  <c r="K27" i="12"/>
  <c r="N27" i="12" s="1"/>
  <c r="Q27" i="12" s="1"/>
  <c r="K28" i="12"/>
  <c r="N28" i="12" s="1"/>
  <c r="K29" i="12"/>
  <c r="K30" i="12"/>
  <c r="N30" i="12" s="1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1" i="12"/>
  <c r="E42" i="12"/>
  <c r="E43" i="12"/>
  <c r="E44" i="12"/>
  <c r="E45" i="12"/>
  <c r="E46" i="12"/>
  <c r="E47" i="12"/>
  <c r="E48" i="12"/>
  <c r="E40" i="12"/>
  <c r="D41" i="12"/>
  <c r="D42" i="12"/>
  <c r="D43" i="12"/>
  <c r="D44" i="12"/>
  <c r="D45" i="12"/>
  <c r="D46" i="12"/>
  <c r="D47" i="12"/>
  <c r="D48" i="12"/>
  <c r="D40" i="12"/>
  <c r="I15" i="7"/>
  <c r="I16" i="7"/>
  <c r="I17" i="7"/>
  <c r="I18" i="7"/>
  <c r="I19" i="7"/>
  <c r="I20" i="7"/>
  <c r="I14" i="7"/>
  <c r="C3" i="7"/>
  <c r="C35" i="14" l="1"/>
  <c r="C34" i="14"/>
  <c r="C41" i="14"/>
  <c r="C33" i="14"/>
  <c r="C40" i="14"/>
  <c r="C32" i="14"/>
  <c r="C39" i="14"/>
  <c r="C31" i="14"/>
  <c r="C38" i="14"/>
  <c r="C30" i="14"/>
  <c r="C37" i="14"/>
  <c r="C36" i="14"/>
  <c r="Q26" i="12"/>
  <c r="Q16" i="12"/>
  <c r="Q24" i="12"/>
  <c r="Q15" i="12"/>
  <c r="Q20" i="12"/>
  <c r="Q12" i="12"/>
  <c r="Q19" i="12"/>
  <c r="Q11" i="12"/>
  <c r="Q28" i="12"/>
  <c r="Q18" i="12"/>
  <c r="Q10" i="12"/>
  <c r="K31" i="12"/>
  <c r="K25" i="12" s="1"/>
  <c r="N25" i="12" s="1"/>
  <c r="Q25" i="12" s="1"/>
  <c r="J25" i="12"/>
  <c r="G21" i="12"/>
  <c r="L21" i="12"/>
  <c r="O21" i="12" s="1"/>
  <c r="I25" i="12"/>
  <c r="H21" i="12"/>
  <c r="F44" i="12"/>
  <c r="F42" i="12"/>
  <c r="F40" i="12"/>
  <c r="F46" i="12"/>
  <c r="F45" i="12"/>
  <c r="F48" i="12"/>
  <c r="F47" i="12"/>
  <c r="F43" i="12"/>
  <c r="F41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49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<sst xmlns="http://schemas.openxmlformats.org/spreadsheetml/2006/main" count="155" uniqueCount="107">
  <si>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</si>
  <si>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</si>
  <si>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</si>
  <si>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</si>
  <si>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</si>
  <si>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</si>
  <si>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</si>
  <si>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</si>
  <si>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</si>
  <si>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</si>
  <si>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</si>
  <si>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</si>
  <si>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</si>
  <si>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</si>
  <si>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</si>
  <si>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</si>
  <si>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</si>
  <si>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</si>
  <si>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</si>
  <si>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</si>
  <si>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</si>
  <si>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</si>
  <si>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</si>
  <si>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</si>
  <si>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</si>
  <si>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</si>
  <si>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</si>
  <si>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</si>
  <si>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</si>
  <si>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</si>
  <si>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</si>
  <si>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</si>
  <si>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</si>
  <si>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</si>
  <si>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</si>
  <si>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</si>
  <si>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</si>
  <si>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</si>
  <si>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</si>
  <si>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</si>
  <si>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</si>
  <si>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</si>
  <si>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</si>
  <si>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</si>
  <si>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</si>
  <si>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</si>
  <si>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</si>
  <si>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</si>
  <si>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</si>
  <si>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</si>
  <si>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</si>
  <si>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</si>
  <si>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</si>
  <si>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</si>
  <si>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</si>
  <si>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</si>
  <si>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</si>
  <si>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</si>
  <si>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</si>
  <si>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</si>
  <si>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</si>
  <si>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</si>
  <si>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</si>
  <si>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</si>
  <si>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</si>
  <si>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</si>
  <si>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</si>
  <si>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</si>
  <si>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</si>
  <si>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</si>
  <si>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</si>
  <si>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</si>
  <si>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</si>
  <si>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</si>
  <si>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</si>
  <si>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</si>
  <si>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</si>
  <si>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</si>
  <si>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</si>
  <si>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</si>
  <si>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</si>
  <si>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</si>
  <si>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</si>
  <si>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</si>
  <si>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</si>
  <si>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</si>
  <si>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</si>
  <si>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</si>
  <si>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</si>
  <si>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</si>
  <si>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</si>
  <si>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</si>
  <si>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</si>
  <si>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</si>
  <si>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</si>
  <si>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</si>
  <si>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</si>
  <si>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</si>
  <si>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</si>
  <si>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</si>
  <si>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</si>
  <si>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</si>
  <si>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</si>
  <si>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</si>
  <si>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</si>
  <si>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facilities</t>
  </si>
  <si>
    <t>staff growth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</si>
</sst>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I12" sqref="I12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K14" sqref="K1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49"/>
  <sheetViews>
    <sheetView topLeftCell="A14" workbookViewId="0">
      <selection activeCell="B24" sqref="B24"/>
    </sheetView>
  </sheetViews>
  <sheetFormatPr defaultRowHeight="15.5" x14ac:dyDescent="0.35"/>
  <cols>
    <col min="1" max="1" width="10.25" customWidth="1"/>
    <col min="2" max="2" width="33.25" bestFit="1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0" t="s">
        <v>57</v>
      </c>
      <c r="D6" s="20" t="s">
        <v>103</v>
      </c>
      <c r="E6" s="20" t="s">
        <v>62</v>
      </c>
      <c r="F6" s="21" t="s">
        <v>72</v>
      </c>
      <c r="G6" s="20" t="s">
        <v>75</v>
      </c>
      <c r="H6" s="20"/>
      <c r="I6" s="20"/>
      <c r="J6" s="20"/>
      <c r="K6" s="20"/>
      <c r="L6" s="20"/>
      <c r="M6" s="20" t="s">
        <v>61</v>
      </c>
      <c r="N6" s="20" t="s">
        <v>80</v>
      </c>
      <c r="O6" s="20"/>
      <c r="P6" s="20"/>
      <c r="Q6" s="20" t="s">
        <v>78</v>
      </c>
      <c r="R6" s="20" t="s">
        <v>82</v>
      </c>
    </row>
    <row r="7" spans="1:19" ht="15.5" customHeight="1" x14ac:dyDescent="0.35">
      <c r="C7" s="20"/>
      <c r="D7" s="20"/>
      <c r="E7" s="20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9" ht="31" x14ac:dyDescent="0.35">
      <c r="C8" s="20"/>
      <c r="D8" s="20"/>
      <c r="E8" s="20"/>
      <c r="F8" s="21"/>
      <c r="G8" s="16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0"/>
      <c r="N8" s="10" t="s">
        <v>69</v>
      </c>
      <c r="O8" s="10" t="s">
        <v>55</v>
      </c>
      <c r="P8" s="10" t="s">
        <v>81</v>
      </c>
      <c r="Q8" s="20"/>
      <c r="R8" s="20"/>
    </row>
    <row r="9" spans="1:19" x14ac:dyDescent="0.35">
      <c r="A9" s="1" t="s">
        <v>59</v>
      </c>
      <c r="B9" t="s">
        <v>48</v>
      </c>
      <c r="C9">
        <v>2928</v>
      </c>
      <c r="D9" s="18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4"/>
    </row>
    <row r="10" spans="1:19" x14ac:dyDescent="0.35">
      <c r="B10" t="s">
        <v>43</v>
      </c>
      <c r="C10" s="7">
        <v>973</v>
      </c>
      <c r="D10" s="18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</row>
    <row r="11" spans="1:19" x14ac:dyDescent="0.35">
      <c r="B11" t="s">
        <v>51</v>
      </c>
      <c r="C11" s="7">
        <v>4206</v>
      </c>
      <c r="D11" s="18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</row>
    <row r="12" spans="1:19" x14ac:dyDescent="0.35">
      <c r="B12" t="s">
        <v>47</v>
      </c>
      <c r="C12" s="7">
        <v>413</v>
      </c>
      <c r="D12" s="18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</row>
    <row r="13" spans="1:19" x14ac:dyDescent="0.35">
      <c r="B13" t="s">
        <v>50</v>
      </c>
      <c r="C13" s="7">
        <v>1819</v>
      </c>
      <c r="D13" s="18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</row>
    <row r="14" spans="1:19" x14ac:dyDescent="0.35">
      <c r="B14" t="s">
        <v>42</v>
      </c>
      <c r="C14" s="7">
        <v>683</v>
      </c>
      <c r="D14" s="18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</row>
    <row r="15" spans="1:19" x14ac:dyDescent="0.35">
      <c r="B15" t="s">
        <v>52</v>
      </c>
      <c r="C15" s="7">
        <v>3296</v>
      </c>
      <c r="D15" s="18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</row>
    <row r="16" spans="1:19" x14ac:dyDescent="0.35">
      <c r="B16" t="s">
        <v>49</v>
      </c>
      <c r="C16" s="7">
        <v>792</v>
      </c>
      <c r="D16" s="18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</row>
    <row r="17" spans="1:18" x14ac:dyDescent="0.35">
      <c r="B17" t="s">
        <v>34</v>
      </c>
      <c r="C17" s="7">
        <v>1637</v>
      </c>
      <c r="D17" s="18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</row>
    <row r="18" spans="1:18" x14ac:dyDescent="0.35">
      <c r="A18" s="1" t="s">
        <v>60</v>
      </c>
      <c r="B18" t="s">
        <v>32</v>
      </c>
      <c r="C18">
        <v>1482</v>
      </c>
      <c r="D18" s="18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</row>
    <row r="19" spans="1:18" x14ac:dyDescent="0.35">
      <c r="B19" t="s">
        <v>33</v>
      </c>
      <c r="C19">
        <v>1640</v>
      </c>
      <c r="D19" s="18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</row>
    <row r="20" spans="1:18" x14ac:dyDescent="0.35">
      <c r="B20" t="s">
        <v>35</v>
      </c>
      <c r="C20">
        <v>1539</v>
      </c>
      <c r="D20" s="18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</row>
    <row r="21" spans="1:18" x14ac:dyDescent="0.35">
      <c r="B21" t="s">
        <v>41</v>
      </c>
      <c r="C21">
        <v>204</v>
      </c>
      <c r="D21" s="18">
        <v>19.2</v>
      </c>
      <c r="E21">
        <v>7.4</v>
      </c>
      <c r="F21" s="4">
        <f t="shared" si="0"/>
        <v>27.567567567567565</v>
      </c>
      <c r="G21" s="17">
        <f t="shared" ref="G21:L21" si="7">G31</f>
        <v>577</v>
      </c>
      <c r="H21" s="17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</row>
    <row r="22" spans="1:18" x14ac:dyDescent="0.35">
      <c r="B22" t="s">
        <v>44</v>
      </c>
      <c r="C22">
        <v>706</v>
      </c>
      <c r="D22" s="18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</row>
    <row r="23" spans="1:18" x14ac:dyDescent="0.35">
      <c r="B23" t="s">
        <v>38</v>
      </c>
      <c r="C23">
        <v>1345</v>
      </c>
      <c r="D23" s="18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</row>
    <row r="24" spans="1:18" x14ac:dyDescent="0.35">
      <c r="B24" t="s">
        <v>36</v>
      </c>
      <c r="C24">
        <v>1488</v>
      </c>
      <c r="D24" s="18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</row>
    <row r="25" spans="1:18" x14ac:dyDescent="0.35">
      <c r="B25" t="s">
        <v>56</v>
      </c>
      <c r="C25">
        <v>632</v>
      </c>
      <c r="D25" s="18">
        <v>55.4</v>
      </c>
      <c r="E25">
        <v>27.9</v>
      </c>
      <c r="F25" s="4">
        <f t="shared" si="0"/>
        <v>22.652329749103945</v>
      </c>
      <c r="G25" s="17">
        <f t="shared" ref="G25:L25" si="9">G31</f>
        <v>577</v>
      </c>
      <c r="H25" s="17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</row>
    <row r="26" spans="1:18" x14ac:dyDescent="0.35">
      <c r="B26" t="s">
        <v>37</v>
      </c>
      <c r="C26">
        <v>1143</v>
      </c>
      <c r="D26" s="18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</row>
    <row r="27" spans="1:18" x14ac:dyDescent="0.35">
      <c r="B27" t="s">
        <v>39</v>
      </c>
      <c r="C27">
        <v>1609</v>
      </c>
      <c r="D27" s="18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</row>
    <row r="28" spans="1:18" x14ac:dyDescent="0.35">
      <c r="B28" t="s">
        <v>40</v>
      </c>
      <c r="C28">
        <v>609</v>
      </c>
      <c r="D28" s="18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</row>
    <row r="29" spans="1:18" x14ac:dyDescent="0.35">
      <c r="B29" t="s">
        <v>45</v>
      </c>
      <c r="C29">
        <v>2459</v>
      </c>
      <c r="D29" s="18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</row>
    <row r="30" spans="1:18" x14ac:dyDescent="0.35">
      <c r="B30" t="s">
        <v>46</v>
      </c>
      <c r="C30">
        <v>745</v>
      </c>
      <c r="D30" s="18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</row>
    <row r="31" spans="1:18" x14ac:dyDescent="0.35">
      <c r="G31">
        <f t="shared" ref="G31:L31" si="10">MEDIAN(G9:G20,G22:G24,G26:G30)</f>
        <v>577</v>
      </c>
      <c r="H31">
        <f t="shared" si="10"/>
        <v>550</v>
      </c>
      <c r="I31" s="4">
        <f t="shared" si="10"/>
        <v>580.5</v>
      </c>
      <c r="J31" s="4">
        <f t="shared" si="10"/>
        <v>569.5</v>
      </c>
      <c r="K31" s="4">
        <f t="shared" si="10"/>
        <v>568.375</v>
      </c>
      <c r="L31" s="4">
        <f t="shared" si="10"/>
        <v>579.5</v>
      </c>
      <c r="M31">
        <f>MEDIAN(M9:M20,M23:M29)</f>
        <v>29</v>
      </c>
      <c r="N31" s="1" t="s">
        <v>63</v>
      </c>
      <c r="Q31" s="2"/>
    </row>
    <row r="32" spans="1:18" x14ac:dyDescent="0.35">
      <c r="I32" s="1"/>
      <c r="J32" s="1"/>
      <c r="K32" s="1"/>
      <c r="L32" s="1"/>
      <c r="M32" s="1"/>
      <c r="N32" s="1"/>
      <c r="O32" s="1"/>
    </row>
    <row r="33" spans="1:16" ht="18.5" x14ac:dyDescent="0.45">
      <c r="A33" s="6" t="s">
        <v>70</v>
      </c>
      <c r="I33" s="1"/>
      <c r="J33" s="1"/>
      <c r="K33" s="1"/>
      <c r="L33" s="1"/>
      <c r="M33" s="1"/>
      <c r="N33" s="1"/>
      <c r="O33" s="1"/>
    </row>
    <row r="35" spans="1:16" x14ac:dyDescent="0.35">
      <c r="B35" t="s">
        <v>66</v>
      </c>
      <c r="C35" s="13">
        <v>14761</v>
      </c>
      <c r="F35" s="1"/>
      <c r="G35" s="1"/>
      <c r="H35" s="1"/>
    </row>
    <row r="36" spans="1:16" x14ac:dyDescent="0.35">
      <c r="E36" s="13"/>
      <c r="F36" s="1"/>
      <c r="G36" s="1"/>
      <c r="H36" s="1"/>
    </row>
    <row r="37" spans="1:16" x14ac:dyDescent="0.35">
      <c r="C37" s="20" t="s">
        <v>58</v>
      </c>
      <c r="D37" s="21" t="s">
        <v>64</v>
      </c>
      <c r="E37" s="20" t="s">
        <v>65</v>
      </c>
      <c r="F37" s="20" t="s">
        <v>67</v>
      </c>
      <c r="H37" s="1"/>
      <c r="I37" s="1"/>
      <c r="J37" s="1"/>
      <c r="K37" s="1"/>
      <c r="L37" s="1"/>
      <c r="M37" s="1"/>
      <c r="N37" s="1"/>
      <c r="O37" s="1"/>
      <c r="P37" s="2"/>
    </row>
    <row r="38" spans="1:16" ht="15.5" customHeight="1" x14ac:dyDescent="0.35">
      <c r="C38" s="20"/>
      <c r="D38" s="21"/>
      <c r="E38" s="20"/>
      <c r="F38" s="20"/>
    </row>
    <row r="39" spans="1:16" x14ac:dyDescent="0.35">
      <c r="C39" s="20"/>
      <c r="D39" s="21"/>
      <c r="E39" s="20"/>
      <c r="F39" s="20"/>
      <c r="P39" s="2"/>
    </row>
    <row r="40" spans="1:16" x14ac:dyDescent="0.35">
      <c r="A40" s="1" t="s">
        <v>59</v>
      </c>
      <c r="B40" t="s">
        <v>48</v>
      </c>
      <c r="C40" s="9">
        <v>16755</v>
      </c>
      <c r="D40" s="7">
        <f t="shared" ref="D40:D48" si="11">C9*C40</f>
        <v>49058640</v>
      </c>
      <c r="E40" s="7">
        <f t="shared" ref="E40:E48" si="12">C9*$C$35</f>
        <v>43220208</v>
      </c>
      <c r="F40" s="14">
        <f>D40-E40</f>
        <v>5838432</v>
      </c>
      <c r="H40" s="12"/>
      <c r="P40" s="2"/>
    </row>
    <row r="41" spans="1:16" x14ac:dyDescent="0.35">
      <c r="B41" t="s">
        <v>43</v>
      </c>
      <c r="C41" s="8">
        <v>19602</v>
      </c>
      <c r="D41" s="7">
        <f t="shared" si="11"/>
        <v>19072746</v>
      </c>
      <c r="E41" s="7">
        <f t="shared" si="12"/>
        <v>14362453</v>
      </c>
      <c r="F41" s="14">
        <f t="shared" ref="F41:F48" si="13">D41-E41</f>
        <v>4710293</v>
      </c>
      <c r="P41" s="2"/>
    </row>
    <row r="42" spans="1:16" x14ac:dyDescent="0.35">
      <c r="B42" t="s">
        <v>51</v>
      </c>
      <c r="C42" s="8">
        <v>30336</v>
      </c>
      <c r="D42" s="7">
        <f t="shared" si="11"/>
        <v>127593216</v>
      </c>
      <c r="E42" s="7">
        <f t="shared" si="12"/>
        <v>62084766</v>
      </c>
      <c r="F42" s="14">
        <f t="shared" si="13"/>
        <v>65508450</v>
      </c>
    </row>
    <row r="43" spans="1:16" x14ac:dyDescent="0.35">
      <c r="B43" t="s">
        <v>47</v>
      </c>
      <c r="C43" s="8">
        <v>19788</v>
      </c>
      <c r="D43" s="7">
        <f t="shared" si="11"/>
        <v>8172444</v>
      </c>
      <c r="E43" s="7">
        <f t="shared" si="12"/>
        <v>6096293</v>
      </c>
      <c r="F43" s="14">
        <f t="shared" si="13"/>
        <v>2076151</v>
      </c>
    </row>
    <row r="44" spans="1:16" x14ac:dyDescent="0.35">
      <c r="B44" t="s">
        <v>50</v>
      </c>
      <c r="C44" s="8">
        <v>17303</v>
      </c>
      <c r="D44" s="7">
        <f t="shared" si="11"/>
        <v>31474157</v>
      </c>
      <c r="E44" s="7">
        <f t="shared" si="12"/>
        <v>26850259</v>
      </c>
      <c r="F44" s="14">
        <f t="shared" si="13"/>
        <v>4623898</v>
      </c>
    </row>
    <row r="45" spans="1:16" x14ac:dyDescent="0.35">
      <c r="B45" t="s">
        <v>42</v>
      </c>
      <c r="C45" s="8">
        <v>19182</v>
      </c>
      <c r="D45" s="7">
        <f t="shared" si="11"/>
        <v>13101306</v>
      </c>
      <c r="E45" s="7">
        <f t="shared" si="12"/>
        <v>10081763</v>
      </c>
      <c r="F45" s="14">
        <f t="shared" si="13"/>
        <v>3019543</v>
      </c>
    </row>
    <row r="46" spans="1:16" x14ac:dyDescent="0.35">
      <c r="B46" t="s">
        <v>52</v>
      </c>
      <c r="C46" s="8">
        <v>15834</v>
      </c>
      <c r="D46" s="7">
        <f t="shared" si="11"/>
        <v>52188864</v>
      </c>
      <c r="E46" s="7">
        <f t="shared" si="12"/>
        <v>48652256</v>
      </c>
      <c r="F46" s="14">
        <f t="shared" si="13"/>
        <v>3536608</v>
      </c>
    </row>
    <row r="47" spans="1:16" x14ac:dyDescent="0.35">
      <c r="B47" t="s">
        <v>49</v>
      </c>
      <c r="C47" s="8">
        <v>27162</v>
      </c>
      <c r="D47" s="7">
        <f t="shared" si="11"/>
        <v>21512304</v>
      </c>
      <c r="E47" s="7">
        <f t="shared" si="12"/>
        <v>11690712</v>
      </c>
      <c r="F47" s="14">
        <f t="shared" si="13"/>
        <v>9821592</v>
      </c>
    </row>
    <row r="48" spans="1:16" x14ac:dyDescent="0.35">
      <c r="B48" t="s">
        <v>34</v>
      </c>
      <c r="C48" s="8">
        <v>19356</v>
      </c>
      <c r="D48" s="7">
        <f t="shared" si="11"/>
        <v>31685772</v>
      </c>
      <c r="E48" s="7">
        <f t="shared" si="12"/>
        <v>24163757</v>
      </c>
      <c r="F48" s="14">
        <f t="shared" si="13"/>
        <v>7522015</v>
      </c>
    </row>
    <row r="49" spans="5:7" x14ac:dyDescent="0.35">
      <c r="E49" s="1" t="s">
        <v>68</v>
      </c>
      <c r="F49" s="7">
        <f>SUM(F40:F48)</f>
        <v>106656982</v>
      </c>
      <c r="G49" s="1" t="s">
        <v>71</v>
      </c>
    </row>
  </sheetData>
  <sortState xmlns:xlrd2="http://schemas.microsoft.com/office/spreadsheetml/2017/richdata2" ref="B31:I41">
    <sortCondition ref="B31:B41"/>
  </sortState>
  <mergeCells count="13">
    <mergeCell ref="C37:C39"/>
    <mergeCell ref="G6:L7"/>
    <mergeCell ref="D37:D39"/>
    <mergeCell ref="E37:E39"/>
    <mergeCell ref="F37:F39"/>
    <mergeCell ref="F6:F8"/>
    <mergeCell ref="Q6:Q8"/>
    <mergeCell ref="N6:P7"/>
    <mergeCell ref="R6:R8"/>
    <mergeCell ref="D6:D8"/>
    <mergeCell ref="C6:C8"/>
    <mergeCell ref="E6:E8"/>
    <mergeCell ref="M6:M8"/>
  </mergeCells>
  <pageMargins left="0.7" right="0.7" top="0.75" bottom="0.75" header="0.3" footer="0.3"/>
  <pageSetup orientation="portrait" r:id="rId1"/>
  <ignoredErrors>
    <ignoredError sqref="K9:K10 K11:K20 K22:K24 K26:K30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N41"/>
  <sheetViews>
    <sheetView tabSelected="1" topLeftCell="A21" workbookViewId="0">
      <selection activeCell="A41" sqref="A41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</cols>
  <sheetData>
    <row r="1" spans="1:14" ht="18.5" x14ac:dyDescent="0.45">
      <c r="A1" s="6" t="s">
        <v>83</v>
      </c>
    </row>
    <row r="3" spans="1:14" x14ac:dyDescent="0.35">
      <c r="A3" s="1" t="s">
        <v>94</v>
      </c>
    </row>
    <row r="5" spans="1:14" x14ac:dyDescent="0.35">
      <c r="A5" t="s">
        <v>95</v>
      </c>
      <c r="B5" s="22">
        <v>68943</v>
      </c>
      <c r="C5" s="22"/>
    </row>
    <row r="6" spans="1:14" x14ac:dyDescent="0.35">
      <c r="A6" t="s">
        <v>96</v>
      </c>
      <c r="B6" s="22">
        <f>'Task3 Data'!F49</f>
        <v>106656982</v>
      </c>
      <c r="C6" s="22"/>
    </row>
    <row r="7" spans="1:14" x14ac:dyDescent="0.35">
      <c r="A7" t="s">
        <v>101</v>
      </c>
      <c r="B7" s="22">
        <v>40</v>
      </c>
      <c r="C7" s="22"/>
    </row>
    <row r="8" spans="1:14" x14ac:dyDescent="0.35">
      <c r="A8" t="s">
        <v>106</v>
      </c>
      <c r="C8">
        <v>0.25</v>
      </c>
    </row>
    <row r="10" spans="1:14" x14ac:dyDescent="0.35">
      <c r="A10" t="s">
        <v>102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97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104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98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99</v>
      </c>
      <c r="B14" s="19" cm="1">
        <f t="array" ref="B14:N14">TRANSPOSE('Task3 Data'!R18:R30)</f>
        <v>5.0917702782711662E-2</v>
      </c>
      <c r="C14" s="19">
        <v>4.3812907045589107E-2</v>
      </c>
      <c r="D14" s="19">
        <v>4.1444641799881589E-2</v>
      </c>
      <c r="E14" s="19">
        <v>2.6939017169923033E-2</v>
      </c>
      <c r="F14" s="19">
        <v>0.17702782711663706</v>
      </c>
      <c r="G14" s="19">
        <v>0.1201894612196566</v>
      </c>
      <c r="H14" s="19">
        <v>1.7169923031379514E-2</v>
      </c>
      <c r="I14" s="19">
        <v>3.6412078152753109E-2</v>
      </c>
      <c r="J14" s="19">
        <v>0.15334517465956188</v>
      </c>
      <c r="K14" s="19">
        <v>0</v>
      </c>
      <c r="L14" s="19">
        <v>9.9467140319715805E-2</v>
      </c>
      <c r="M14" s="19">
        <v>6.3943161634103018E-2</v>
      </c>
      <c r="N14" s="19">
        <v>4.7365304914150384E-2</v>
      </c>
    </row>
    <row r="16" spans="1:14" x14ac:dyDescent="0.35">
      <c r="A16" s="1" t="s">
        <v>93</v>
      </c>
      <c r="B16" s="22">
        <f>$B$5*SUM(B20:N20)</f>
        <v>7376901</v>
      </c>
      <c r="C16" s="22"/>
    </row>
    <row r="18" spans="1:14" x14ac:dyDescent="0.35">
      <c r="A18" s="1" t="s">
        <v>100</v>
      </c>
    </row>
    <row r="19" spans="1:14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4" x14ac:dyDescent="0.35">
      <c r="A20" t="s">
        <v>4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6</v>
      </c>
    </row>
    <row r="23" spans="1:14" x14ac:dyDescent="0.35">
      <c r="A23" s="1"/>
    </row>
    <row r="24" spans="1:14" x14ac:dyDescent="0.35">
      <c r="A24" t="s">
        <v>90</v>
      </c>
      <c r="B24" t="s">
        <v>22</v>
      </c>
      <c r="C24" s="22">
        <f>$B$5*SUM(B20:N20)</f>
        <v>7376901</v>
      </c>
      <c r="D24" s="22"/>
    </row>
    <row r="25" spans="1:14" x14ac:dyDescent="0.35">
      <c r="A25" s="1"/>
      <c r="B25" t="s">
        <v>8</v>
      </c>
      <c r="C25" s="22">
        <f>$B$6</f>
        <v>106656982</v>
      </c>
      <c r="D25" s="22"/>
      <c r="F25" s="7"/>
    </row>
    <row r="26" spans="1:14" x14ac:dyDescent="0.35">
      <c r="A26" s="1"/>
    </row>
    <row r="27" spans="1:14" x14ac:dyDescent="0.35">
      <c r="B27" s="7"/>
      <c r="C27" s="24" t="s">
        <v>91</v>
      </c>
      <c r="D27" s="24"/>
      <c r="E27" s="23" t="s">
        <v>92</v>
      </c>
      <c r="F27" s="23"/>
      <c r="G27" s="23" t="s">
        <v>105</v>
      </c>
      <c r="H27" s="23"/>
    </row>
    <row r="28" spans="1:14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1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1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1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</row>
    <row r="36" spans="2:11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</row>
    <row r="37" spans="2:11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1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1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1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1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B5:C5"/>
    <mergeCell ref="B6:C6"/>
    <mergeCell ref="B7:C7"/>
    <mergeCell ref="B16:C16"/>
    <mergeCell ref="C24:D24"/>
    <mergeCell ref="C25:D25"/>
    <mergeCell ref="G27:H27"/>
    <mergeCell ref="E27:F27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Task2</vt:lpstr>
      <vt:lpstr>Task3 Data</vt:lpstr>
      <vt:lpstr>Task3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2023-02-18T21:54:22Z</dcterms:modified>
</cp:coreProperties>
</file>