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amanks20/Desktop/Survey-Camp-main/"/>
    </mc:Choice>
  </mc:AlternateContent>
  <xr:revisionPtr revIDLastSave="0" documentId="13_ncr:1_{258B1D5F-A812-DE44-BC02-8CABE1B83944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6" i="1" s="1"/>
  <c r="Q7" i="1" s="1"/>
  <c r="Q8" i="1" s="1"/>
  <c r="Q9" i="1" s="1"/>
  <c r="Q10" i="1" s="1"/>
  <c r="Q11" i="1" s="1"/>
  <c r="Q12" i="1" s="1"/>
  <c r="Q13" i="1" s="1"/>
  <c r="Q14" i="1" s="1"/>
  <c r="F27" i="1"/>
  <c r="G15" i="1"/>
  <c r="H15" i="1" s="1"/>
  <c r="F15" i="1"/>
  <c r="E15" i="1"/>
  <c r="M14" i="1"/>
  <c r="L14" i="1"/>
  <c r="H14" i="1"/>
  <c r="I14" i="1" s="1"/>
  <c r="D14" i="1"/>
  <c r="M13" i="1"/>
  <c r="H13" i="1"/>
  <c r="I13" i="1" s="1"/>
  <c r="D13" i="1"/>
  <c r="L13" i="1" s="1"/>
  <c r="H12" i="1"/>
  <c r="I12" i="1" s="1"/>
  <c r="D12" i="1"/>
  <c r="M12" i="1" s="1"/>
  <c r="H11" i="1"/>
  <c r="I11" i="1" s="1"/>
  <c r="D11" i="1"/>
  <c r="L11" i="1" s="1"/>
  <c r="M10" i="1"/>
  <c r="L10" i="1"/>
  <c r="H10" i="1"/>
  <c r="I10" i="1" s="1"/>
  <c r="H9" i="1"/>
  <c r="I9" i="1" s="1"/>
  <c r="D9" i="1"/>
  <c r="M9" i="1" s="1"/>
  <c r="H8" i="1"/>
  <c r="I8" i="1" s="1"/>
  <c r="D8" i="1"/>
  <c r="M8" i="1" s="1"/>
  <c r="M7" i="1"/>
  <c r="L7" i="1"/>
  <c r="H7" i="1"/>
  <c r="I7" i="1" s="1"/>
  <c r="D7" i="1"/>
  <c r="M6" i="1"/>
  <c r="L6" i="1"/>
  <c r="I6" i="1"/>
  <c r="H6" i="1"/>
  <c r="D6" i="1"/>
  <c r="M5" i="1"/>
  <c r="L5" i="1"/>
  <c r="H5" i="1"/>
  <c r="I5" i="1" s="1"/>
  <c r="D5" i="1"/>
  <c r="M4" i="1"/>
  <c r="H4" i="1"/>
  <c r="I4" i="1" s="1"/>
  <c r="D4" i="1"/>
  <c r="L4" i="1" s="1"/>
  <c r="L3" i="1"/>
  <c r="I3" i="1"/>
  <c r="E28" i="1" s="1"/>
  <c r="H3" i="1"/>
  <c r="D3" i="1"/>
  <c r="E29" i="1" l="1"/>
  <c r="F28" i="1"/>
  <c r="I15" i="1"/>
  <c r="L8" i="1"/>
  <c r="L15" i="1" s="1"/>
  <c r="L9" i="1"/>
  <c r="M11" i="1"/>
  <c r="M15" i="1" s="1"/>
  <c r="L12" i="1"/>
  <c r="D15" i="1"/>
  <c r="O10" i="1" l="1"/>
  <c r="O9" i="1"/>
  <c r="O7" i="1"/>
  <c r="O11" i="1"/>
  <c r="O15" i="1"/>
  <c r="O8" i="1"/>
  <c r="O6" i="1"/>
  <c r="O14" i="1"/>
  <c r="O3" i="1"/>
  <c r="O13" i="1"/>
  <c r="O5" i="1"/>
  <c r="O4" i="1"/>
  <c r="Q4" i="1" s="1"/>
  <c r="O12" i="1"/>
  <c r="L18" i="1"/>
  <c r="L20" i="1" s="1"/>
  <c r="N11" i="1"/>
  <c r="N15" i="1"/>
  <c r="N8" i="1"/>
  <c r="N4" i="1"/>
  <c r="P4" i="1" s="1"/>
  <c r="P5" i="1" s="1"/>
  <c r="N10" i="1"/>
  <c r="N9" i="1"/>
  <c r="N7" i="1"/>
  <c r="N12" i="1"/>
  <c r="N6" i="1"/>
  <c r="N14" i="1"/>
  <c r="N5" i="1"/>
  <c r="N3" i="1"/>
  <c r="N13" i="1"/>
  <c r="F29" i="1"/>
  <c r="E30" i="1"/>
  <c r="F30" i="1" l="1"/>
  <c r="E31" i="1"/>
  <c r="P6" i="1"/>
  <c r="P7" i="1" s="1"/>
  <c r="P8" i="1" s="1"/>
  <c r="P9" i="1" s="1"/>
  <c r="P10" i="1" s="1"/>
  <c r="P11" i="1" s="1"/>
  <c r="P12" i="1" s="1"/>
  <c r="P13" i="1" s="1"/>
  <c r="P14" i="1" s="1"/>
  <c r="E32" i="1" l="1"/>
  <c r="F31" i="1"/>
  <c r="E33" i="1" l="1"/>
  <c r="F32" i="1"/>
  <c r="F33" i="1" l="1"/>
  <c r="E34" i="1"/>
  <c r="F34" i="1" l="1"/>
  <c r="E35" i="1"/>
  <c r="E36" i="1" l="1"/>
  <c r="F35" i="1"/>
  <c r="E37" i="1" l="1"/>
  <c r="F36" i="1"/>
  <c r="F37" i="1" l="1"/>
  <c r="E38" i="1"/>
  <c r="F38" i="1" s="1"/>
</calcChain>
</file>

<file path=xl/sharedStrings.xml><?xml version="1.0" encoding="utf-8"?>
<sst xmlns="http://schemas.openxmlformats.org/spreadsheetml/2006/main" count="34" uniqueCount="33">
  <si>
    <t>length</t>
  </si>
  <si>
    <t>external angle</t>
  </si>
  <si>
    <t>WCB</t>
  </si>
  <si>
    <t>corrected lattitude</t>
  </si>
  <si>
    <t>corrected departure</t>
  </si>
  <si>
    <t>northing in topocentric coordinate</t>
  </si>
  <si>
    <t>name</t>
  </si>
  <si>
    <t>1st</t>
  </si>
  <si>
    <t>2nd</t>
  </si>
  <si>
    <t>average length</t>
  </si>
  <si>
    <t>degree</t>
  </si>
  <si>
    <t>minute</t>
  </si>
  <si>
    <t>sec</t>
  </si>
  <si>
    <t>angle in degre</t>
  </si>
  <si>
    <t>corrected angle</t>
  </si>
  <si>
    <t>iff</t>
  </si>
  <si>
    <t>lattitude</t>
  </si>
  <si>
    <t>depature</t>
  </si>
  <si>
    <t>AB</t>
  </si>
  <si>
    <t>BC</t>
  </si>
  <si>
    <t>CD</t>
  </si>
  <si>
    <t>DE</t>
  </si>
  <si>
    <t>EF</t>
  </si>
  <si>
    <t>FG</t>
  </si>
  <si>
    <t>GH</t>
  </si>
  <si>
    <t>HI</t>
  </si>
  <si>
    <t>_</t>
  </si>
  <si>
    <t>IJ</t>
  </si>
  <si>
    <t>JK</t>
  </si>
  <si>
    <t>KL</t>
  </si>
  <si>
    <t>LA</t>
  </si>
  <si>
    <t>error</t>
  </si>
  <si>
    <t>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</si>
</sst>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scheme val="minor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abSelected="1" zoomScale="125" workbookViewId="0">
      <selection activeCell="B3" sqref="B3:D11"/>
    </sheetView>
  </sheetViews>
  <sheetFormatPr baseColWidth="10" defaultColWidth="14.5" defaultRowHeight="15" customHeight="1" x14ac:dyDescent="0.2"/>
  <cols>
    <col min="1" max="3" width="8.6640625" customWidth="1"/>
    <col min="4" max="4" width="12.33203125" bestFit="1" customWidth="1"/>
    <col min="5" max="7" width="8.6640625" customWidth="1"/>
    <col min="8" max="8" width="17.5" customWidth="1"/>
    <col min="9" max="9" width="12.1640625" customWidth="1"/>
    <col min="10" max="12" width="8.6640625" customWidth="1"/>
    <col min="13" max="15" width="12" customWidth="1"/>
    <col min="16" max="16" width="18.5" customWidth="1"/>
    <col min="17" max="17" width="13.6640625" customWidth="1"/>
  </cols>
  <sheetData>
    <row r="1" spans="1:17" ht="14.25" customHeight="1" x14ac:dyDescent="0.2">
      <c r="B1" s="3" t="s">
        <v>0</v>
      </c>
      <c r="C1" s="4"/>
      <c r="D1" s="4"/>
      <c r="E1" s="3" t="s">
        <v>1</v>
      </c>
      <c r="F1" s="4"/>
      <c r="G1" s="4"/>
      <c r="H1" s="4"/>
      <c r="K1" s="5" t="s">
        <v>2</v>
      </c>
      <c r="N1" s="5" t="s">
        <v>3</v>
      </c>
      <c r="O1" s="5" t="s">
        <v>4</v>
      </c>
      <c r="P1" s="5" t="s">
        <v>5</v>
      </c>
      <c r="Q1" s="5"/>
    </row>
    <row r="2" spans="1:17" ht="14.25" customHeight="1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s="4"/>
      <c r="L2" t="s">
        <v>16</v>
      </c>
      <c r="M2" t="s">
        <v>17</v>
      </c>
      <c r="N2" s="4"/>
      <c r="O2" s="4"/>
      <c r="P2" s="4"/>
      <c r="Q2" s="4"/>
    </row>
    <row r="3" spans="1:17" ht="14.25" customHeight="1" x14ac:dyDescent="0.2">
      <c r="A3" t="s">
        <v>18</v>
      </c>
      <c r="B3">
        <v>72.769000000000005</v>
      </c>
      <c r="C3">
        <v>72.769000000000005</v>
      </c>
      <c r="D3">
        <f t="shared" ref="D3:D9" si="0">(B3+C3)/2</f>
        <v>72.769000000000005</v>
      </c>
      <c r="E3">
        <v>245</v>
      </c>
      <c r="F3">
        <v>1</v>
      </c>
      <c r="G3">
        <v>23</v>
      </c>
      <c r="H3">
        <f t="shared" ref="H3:H15" si="1">(E3+(F3/60)+(G3/3600))</f>
        <v>245.02305555555557</v>
      </c>
      <c r="I3">
        <f t="shared" ref="I3:I14" si="2">H3-(5/(12*3600))</f>
        <v>245.02293981481483</v>
      </c>
      <c r="J3">
        <v>180</v>
      </c>
      <c r="K3">
        <v>180</v>
      </c>
      <c r="L3">
        <f t="shared" ref="L3:L14" si="3">D3*COS(K3*PI()/180)</f>
        <v>-72.769000000000005</v>
      </c>
      <c r="M3">
        <v>0</v>
      </c>
      <c r="N3">
        <f t="shared" ref="N3:N15" si="4">(-($L$15*D3)/994.1485)+L3</f>
        <v>-72.768441168614061</v>
      </c>
      <c r="O3">
        <f t="shared" ref="O3:O15" si="5">(-($M$15*D3)/994.1485)+M3</f>
        <v>-5.8483656396532782E-4</v>
      </c>
      <c r="P3">
        <v>-72.768577041920494</v>
      </c>
      <c r="Q3">
        <v>-4.6226011014274902E-4</v>
      </c>
    </row>
    <row r="4" spans="1:17" ht="14.25" customHeight="1" x14ac:dyDescent="0.2">
      <c r="A4" t="s">
        <v>19</v>
      </c>
      <c r="B4">
        <v>122.14100000000001</v>
      </c>
      <c r="C4">
        <v>122.14100000000001</v>
      </c>
      <c r="D4">
        <f t="shared" si="0"/>
        <v>122.14100000000001</v>
      </c>
      <c r="E4">
        <v>251</v>
      </c>
      <c r="F4">
        <v>6</v>
      </c>
      <c r="G4">
        <v>32</v>
      </c>
      <c r="H4">
        <f t="shared" si="1"/>
        <v>251.10888888888888</v>
      </c>
      <c r="I4">
        <f t="shared" si="2"/>
        <v>251.10877314814815</v>
      </c>
      <c r="J4">
        <v>245.02293981481483</v>
      </c>
      <c r="K4">
        <v>245.02293981481483</v>
      </c>
      <c r="L4">
        <f t="shared" si="3"/>
        <v>-51.574692490889234</v>
      </c>
      <c r="M4">
        <f t="shared" ref="M4:M14" si="6">D4*SIN((K4/180)*PI())</f>
        <v>-110.71799752285179</v>
      </c>
      <c r="N4">
        <f t="shared" si="4"/>
        <v>-51.573754505973817</v>
      </c>
      <c r="O4">
        <f t="shared" si="5"/>
        <v>-110.71897915682723</v>
      </c>
      <c r="P4">
        <f t="shared" ref="P4:Q14" si="7">P3+N4</f>
        <v>-124.3423315478943</v>
      </c>
      <c r="Q4">
        <f t="shared" si="7"/>
        <v>-110.71944141693737</v>
      </c>
    </row>
    <row r="5" spans="1:17" ht="14.25" customHeight="1" x14ac:dyDescent="0.2">
      <c r="A5" t="s">
        <v>20</v>
      </c>
      <c r="B5">
        <v>26.669</v>
      </c>
      <c r="C5">
        <v>26.664999999999999</v>
      </c>
      <c r="D5">
        <f t="shared" si="0"/>
        <v>26.667000000000002</v>
      </c>
      <c r="E5">
        <v>237</v>
      </c>
      <c r="F5">
        <v>6</v>
      </c>
      <c r="G5">
        <v>9</v>
      </c>
      <c r="H5">
        <f t="shared" si="1"/>
        <v>237.10249999999999</v>
      </c>
      <c r="I5">
        <f t="shared" si="2"/>
        <v>237.10238425925925</v>
      </c>
      <c r="J5">
        <v>316.13171296296298</v>
      </c>
      <c r="K5">
        <v>316.13171296296298</v>
      </c>
      <c r="L5">
        <f t="shared" si="3"/>
        <v>19.225168209251958</v>
      </c>
      <c r="M5">
        <f t="shared" si="6"/>
        <v>-18.480308339580482</v>
      </c>
      <c r="N5">
        <f t="shared" si="4"/>
        <v>19.225372999156573</v>
      </c>
      <c r="O5">
        <f t="shared" si="5"/>
        <v>-18.480522659368457</v>
      </c>
      <c r="P5">
        <f t="shared" ref="P5" si="8">P4+N5</f>
        <v>-105.11695854873773</v>
      </c>
      <c r="Q5">
        <f t="shared" si="7"/>
        <v>-129.19996407630583</v>
      </c>
    </row>
    <row r="6" spans="1:17" ht="14.25" customHeight="1" x14ac:dyDescent="0.2">
      <c r="A6" t="s">
        <v>21</v>
      </c>
      <c r="B6">
        <v>44.63</v>
      </c>
      <c r="C6">
        <v>44.631</v>
      </c>
      <c r="D6">
        <f t="shared" si="0"/>
        <v>44.630499999999998</v>
      </c>
      <c r="E6">
        <v>224</v>
      </c>
      <c r="F6">
        <v>14</v>
      </c>
      <c r="G6">
        <v>19</v>
      </c>
      <c r="H6">
        <f t="shared" si="1"/>
        <v>224.23861111111111</v>
      </c>
      <c r="I6">
        <f t="shared" si="2"/>
        <v>224.23849537037037</v>
      </c>
      <c r="J6">
        <v>373.2340972222222</v>
      </c>
      <c r="K6">
        <v>13.234097222222204</v>
      </c>
      <c r="L6">
        <f t="shared" si="3"/>
        <v>43.44524053100254</v>
      </c>
      <c r="M6">
        <f t="shared" si="6"/>
        <v>10.217269960871823</v>
      </c>
      <c r="N6">
        <f t="shared" si="4"/>
        <v>43.445583272062194</v>
      </c>
      <c r="O6">
        <f t="shared" si="5"/>
        <v>10.216911270381805</v>
      </c>
      <c r="P6">
        <f t="shared" ref="P6" si="9">P5+N6</f>
        <v>-61.671375276675533</v>
      </c>
      <c r="Q6">
        <f t="shared" si="7"/>
        <v>-118.98305280592403</v>
      </c>
    </row>
    <row r="7" spans="1:17" ht="14.25" customHeight="1" x14ac:dyDescent="0.2">
      <c r="A7" t="s">
        <v>22</v>
      </c>
      <c r="B7">
        <v>70.891000000000005</v>
      </c>
      <c r="C7">
        <v>70.89</v>
      </c>
      <c r="D7">
        <f t="shared" si="0"/>
        <v>70.890500000000003</v>
      </c>
      <c r="E7">
        <v>149</v>
      </c>
      <c r="F7">
        <v>8</v>
      </c>
      <c r="G7">
        <v>43</v>
      </c>
      <c r="H7">
        <f t="shared" si="1"/>
        <v>149.14527777777778</v>
      </c>
      <c r="I7">
        <f t="shared" si="2"/>
        <v>149.14516203703704</v>
      </c>
      <c r="J7">
        <v>417.4725925925926</v>
      </c>
      <c r="K7">
        <v>57.472592592592605</v>
      </c>
      <c r="L7">
        <f t="shared" si="3"/>
        <v>38.1180332975593</v>
      </c>
      <c r="M7">
        <f t="shared" si="6"/>
        <v>59.770214386232219</v>
      </c>
      <c r="N7">
        <f t="shared" si="4"/>
        <v>38.118577702956721</v>
      </c>
      <c r="O7">
        <f t="shared" si="5"/>
        <v>59.769644646969098</v>
      </c>
      <c r="P7">
        <f t="shared" ref="P7" si="10">P6+N7</f>
        <v>-23.552797573718813</v>
      </c>
      <c r="Q7">
        <f t="shared" si="7"/>
        <v>-59.213408158954934</v>
      </c>
    </row>
    <row r="8" spans="1:17" ht="14.25" customHeight="1" x14ac:dyDescent="0.2">
      <c r="A8" t="s">
        <v>23</v>
      </c>
      <c r="B8">
        <v>62.899000000000001</v>
      </c>
      <c r="C8">
        <v>62.899000000000001</v>
      </c>
      <c r="D8">
        <f t="shared" si="0"/>
        <v>62.899000000000001</v>
      </c>
      <c r="E8">
        <v>111</v>
      </c>
      <c r="F8">
        <v>46</v>
      </c>
      <c r="G8">
        <v>41</v>
      </c>
      <c r="H8">
        <f t="shared" si="1"/>
        <v>111.77805555555555</v>
      </c>
      <c r="I8">
        <f t="shared" si="2"/>
        <v>111.77793981481481</v>
      </c>
      <c r="J8">
        <v>386.61775462962964</v>
      </c>
      <c r="K8">
        <v>26.617754629629644</v>
      </c>
      <c r="L8">
        <f t="shared" si="3"/>
        <v>56.232677398517744</v>
      </c>
      <c r="M8">
        <f t="shared" si="6"/>
        <v>28.181025417720903</v>
      </c>
      <c r="N8">
        <f t="shared" si="4"/>
        <v>56.233160432987702</v>
      </c>
      <c r="O8">
        <f t="shared" si="5"/>
        <v>28.18051990527691</v>
      </c>
      <c r="P8">
        <f t="shared" ref="P8" si="11">P7+N8</f>
        <v>32.68036285926889</v>
      </c>
      <c r="Q8">
        <f t="shared" si="7"/>
        <v>-31.032888253678024</v>
      </c>
    </row>
    <row r="9" spans="1:17" ht="14.25" customHeight="1" x14ac:dyDescent="0.2">
      <c r="A9" t="s">
        <v>24</v>
      </c>
      <c r="B9">
        <v>135.21799999999999</v>
      </c>
      <c r="C9">
        <v>135.21700000000001</v>
      </c>
      <c r="D9">
        <f t="shared" si="0"/>
        <v>135.2175</v>
      </c>
      <c r="E9">
        <v>270</v>
      </c>
      <c r="F9">
        <v>0</v>
      </c>
      <c r="G9">
        <v>6</v>
      </c>
      <c r="H9">
        <f t="shared" si="1"/>
        <v>270.00166666666667</v>
      </c>
      <c r="I9">
        <f t="shared" si="2"/>
        <v>270.00155092592593</v>
      </c>
      <c r="J9">
        <v>318.39569444444447</v>
      </c>
      <c r="K9">
        <v>318.39569444444447</v>
      </c>
      <c r="L9">
        <f t="shared" si="3"/>
        <v>101.108641815403</v>
      </c>
      <c r="M9">
        <f t="shared" si="6"/>
        <v>-89.782040834982908</v>
      </c>
      <c r="N9">
        <f t="shared" si="4"/>
        <v>101.1096802216327</v>
      </c>
      <c r="O9">
        <f t="shared" si="5"/>
        <v>-89.78312756337121</v>
      </c>
      <c r="P9">
        <f t="shared" ref="P9" si="12">P8+N9</f>
        <v>133.7900430809016</v>
      </c>
      <c r="Q9">
        <f t="shared" si="7"/>
        <v>-120.81601581704923</v>
      </c>
    </row>
    <row r="10" spans="1:17" ht="14.25" customHeight="1" x14ac:dyDescent="0.2">
      <c r="A10" t="s">
        <v>25</v>
      </c>
      <c r="B10">
        <v>158.42099999999999</v>
      </c>
      <c r="C10" s="1" t="s">
        <v>26</v>
      </c>
      <c r="D10">
        <v>158.42099999999999</v>
      </c>
      <c r="E10">
        <v>269</v>
      </c>
      <c r="F10">
        <v>32</v>
      </c>
      <c r="G10">
        <v>53</v>
      </c>
      <c r="H10">
        <f t="shared" si="1"/>
        <v>269.54805555555561</v>
      </c>
      <c r="I10">
        <f t="shared" si="2"/>
        <v>269.54793981481487</v>
      </c>
      <c r="J10">
        <v>408.39724537037046</v>
      </c>
      <c r="K10">
        <v>48.397245370370456</v>
      </c>
      <c r="L10">
        <f t="shared" si="3"/>
        <v>105.18554998945376</v>
      </c>
      <c r="M10">
        <f t="shared" si="6"/>
        <v>118.46186438857072</v>
      </c>
      <c r="N10">
        <f t="shared" si="4"/>
        <v>105.18676658755174</v>
      </c>
      <c r="O10">
        <f t="shared" si="5"/>
        <v>118.46059117616846</v>
      </c>
      <c r="P10">
        <f t="shared" ref="P10" si="13">P9+N10</f>
        <v>238.97680966845334</v>
      </c>
      <c r="Q10">
        <f t="shared" si="7"/>
        <v>-2.35542464088077</v>
      </c>
    </row>
    <row r="11" spans="1:17" ht="14.25" customHeight="1" x14ac:dyDescent="0.2">
      <c r="A11" t="s">
        <v>27</v>
      </c>
      <c r="B11">
        <v>73.930000000000007</v>
      </c>
      <c r="C11" s="2">
        <v>73.935000000000002</v>
      </c>
      <c r="D11">
        <f t="shared" ref="D11:D14" si="14">(B11+C11)/2</f>
        <v>73.932500000000005</v>
      </c>
      <c r="E11">
        <v>275</v>
      </c>
      <c r="F11">
        <v>31</v>
      </c>
      <c r="G11">
        <v>0</v>
      </c>
      <c r="H11">
        <f t="shared" si="1"/>
        <v>275.51666666666665</v>
      </c>
      <c r="I11">
        <f t="shared" si="2"/>
        <v>275.51655092592591</v>
      </c>
      <c r="J11">
        <v>497.94518518518532</v>
      </c>
      <c r="K11">
        <v>137.94518518518532</v>
      </c>
      <c r="L11">
        <f t="shared" si="3"/>
        <v>-54.895201296743934</v>
      </c>
      <c r="M11">
        <f t="shared" si="6"/>
        <v>49.523039394204829</v>
      </c>
      <c r="N11">
        <f t="shared" si="4"/>
        <v>-54.894633530230159</v>
      </c>
      <c r="O11">
        <f t="shared" si="5"/>
        <v>49.522445206717499</v>
      </c>
      <c r="P11">
        <f t="shared" ref="P11" si="15">P10+N11</f>
        <v>184.08217613822319</v>
      </c>
      <c r="Q11">
        <f t="shared" si="7"/>
        <v>47.167020565836729</v>
      </c>
    </row>
    <row r="12" spans="1:17" ht="14.25" customHeight="1" x14ac:dyDescent="0.2">
      <c r="A12" t="s">
        <v>28</v>
      </c>
      <c r="B12">
        <v>94.394000000000005</v>
      </c>
      <c r="C12">
        <v>94.384</v>
      </c>
      <c r="D12">
        <f t="shared" si="14"/>
        <v>94.38900000000001</v>
      </c>
      <c r="E12">
        <v>119</v>
      </c>
      <c r="F12">
        <v>54</v>
      </c>
      <c r="G12">
        <v>47</v>
      </c>
      <c r="H12">
        <f t="shared" si="1"/>
        <v>119.91305555555556</v>
      </c>
      <c r="I12">
        <f t="shared" si="2"/>
        <v>119.91293981481482</v>
      </c>
      <c r="J12">
        <v>593.46173611111124</v>
      </c>
      <c r="K12">
        <v>233.46173611111124</v>
      </c>
      <c r="L12">
        <f t="shared" si="3"/>
        <v>-56.195387323869753</v>
      </c>
      <c r="M12">
        <f t="shared" si="6"/>
        <v>-75.8377331182852</v>
      </c>
      <c r="N12">
        <f t="shared" si="4"/>
        <v>-56.194662461144041</v>
      </c>
      <c r="O12">
        <f t="shared" si="5"/>
        <v>-75.838491712445304</v>
      </c>
      <c r="P12">
        <f t="shared" ref="P12" si="16">P11+N12</f>
        <v>127.88751367707914</v>
      </c>
      <c r="Q12">
        <f t="shared" si="7"/>
        <v>-28.671471146608575</v>
      </c>
    </row>
    <row r="13" spans="1:17" ht="14.25" customHeight="1" x14ac:dyDescent="0.2">
      <c r="A13" t="s">
        <v>29</v>
      </c>
      <c r="B13">
        <v>80.384</v>
      </c>
      <c r="C13">
        <v>80.384</v>
      </c>
      <c r="D13">
        <f t="shared" si="14"/>
        <v>80.384</v>
      </c>
      <c r="E13">
        <v>164</v>
      </c>
      <c r="F13">
        <v>38</v>
      </c>
      <c r="G13">
        <v>15</v>
      </c>
      <c r="H13">
        <f t="shared" si="1"/>
        <v>164.63749999999999</v>
      </c>
      <c r="I13">
        <f t="shared" si="2"/>
        <v>164.63738425925925</v>
      </c>
      <c r="J13">
        <v>533.37467592592611</v>
      </c>
      <c r="K13">
        <v>173.37467592592611</v>
      </c>
      <c r="L13">
        <f t="shared" si="3"/>
        <v>-79.847185011338524</v>
      </c>
      <c r="M13">
        <f t="shared" si="6"/>
        <v>9.2744003453095001</v>
      </c>
      <c r="N13">
        <f t="shared" si="4"/>
        <v>-79.84656770036645</v>
      </c>
      <c r="O13">
        <f t="shared" si="5"/>
        <v>9.2737543078160929</v>
      </c>
      <c r="P13">
        <f t="shared" ref="P13" si="17">P12+N13</f>
        <v>48.040945976712692</v>
      </c>
      <c r="Q13">
        <f t="shared" si="7"/>
        <v>-19.397716838792483</v>
      </c>
    </row>
    <row r="14" spans="1:17" ht="14.25" customHeight="1" x14ac:dyDescent="0.2">
      <c r="A14" t="s">
        <v>30</v>
      </c>
      <c r="B14">
        <v>51.81</v>
      </c>
      <c r="C14">
        <v>51.81</v>
      </c>
      <c r="D14">
        <f t="shared" si="14"/>
        <v>51.81</v>
      </c>
      <c r="E14">
        <v>201</v>
      </c>
      <c r="F14">
        <v>59</v>
      </c>
      <c r="G14">
        <v>17</v>
      </c>
      <c r="H14">
        <f t="shared" si="1"/>
        <v>201.98805555555555</v>
      </c>
      <c r="I14">
        <f t="shared" si="2"/>
        <v>201.98793981481481</v>
      </c>
      <c r="J14">
        <v>518.01206018518542</v>
      </c>
      <c r="K14">
        <v>158.01206018518542</v>
      </c>
      <c r="L14">
        <f t="shared" si="3"/>
        <v>-48.041479707032742</v>
      </c>
      <c r="M14">
        <f t="shared" si="6"/>
        <v>19.398255786507239</v>
      </c>
      <c r="N14">
        <f t="shared" si="4"/>
        <v>-48.041081830820268</v>
      </c>
      <c r="O14">
        <f t="shared" si="5"/>
        <v>19.397839395154065</v>
      </c>
      <c r="P14">
        <f>P13+N14</f>
        <v>-1.3585410757599448E-4</v>
      </c>
      <c r="Q14">
        <f t="shared" si="7"/>
        <v>1.2255636158187144E-4</v>
      </c>
    </row>
    <row r="15" spans="1:17" ht="14.25" customHeight="1" x14ac:dyDescent="0.2">
      <c r="D15">
        <f t="shared" ref="D15:G15" si="18">SUM(D3:D14)</f>
        <v>994.15100000000007</v>
      </c>
      <c r="E15">
        <f t="shared" si="18"/>
        <v>2515</v>
      </c>
      <c r="F15">
        <f t="shared" si="18"/>
        <v>295</v>
      </c>
      <c r="G15">
        <f t="shared" si="18"/>
        <v>305</v>
      </c>
      <c r="H15">
        <f t="shared" si="1"/>
        <v>2520.0013888888889</v>
      </c>
      <c r="I15">
        <f>SUM(I3:I14)</f>
        <v>2520</v>
      </c>
      <c r="L15">
        <f t="shared" ref="L15:M15" si="19">SUM(L3:L14)</f>
        <v>-7.6345886859101597E-3</v>
      </c>
      <c r="M15">
        <f t="shared" si="19"/>
        <v>7.9898637168476228E-3</v>
      </c>
      <c r="N15">
        <f t="shared" si="4"/>
        <v>1.919881357278358E-8</v>
      </c>
      <c r="O15">
        <f t="shared" si="5"/>
        <v>-2.0092228970869375E-8</v>
      </c>
    </row>
    <row r="16" spans="1:17" ht="14.25" customHeight="1" x14ac:dyDescent="0.2"/>
    <row r="17" spans="5:12" ht="14.25" customHeight="1" x14ac:dyDescent="0.2"/>
    <row r="18" spans="5:12" ht="14.25" customHeight="1" x14ac:dyDescent="0.2">
      <c r="K18" t="s">
        <v>31</v>
      </c>
      <c r="L18">
        <f>SQRT((L15^2)+(M15^2))</f>
        <v>1.1051012017766768E-2</v>
      </c>
    </row>
    <row r="19" spans="5:12" ht="14.25" customHeight="1" x14ac:dyDescent="0.2"/>
    <row r="20" spans="5:12" ht="14.25" customHeight="1" x14ac:dyDescent="0.2">
      <c r="K20" t="s">
        <v>32</v>
      </c>
      <c r="L20">
        <f>D15/L18</f>
        <v>89960.177258127893</v>
      </c>
    </row>
    <row r="21" spans="5:12" ht="14.25" customHeight="1" x14ac:dyDescent="0.2"/>
    <row r="22" spans="5:12" ht="14.25" customHeight="1" x14ac:dyDescent="0.2"/>
    <row r="23" spans="5:12" ht="14.25" customHeight="1" x14ac:dyDescent="0.2"/>
    <row r="24" spans="5:12" ht="14.25" customHeight="1" x14ac:dyDescent="0.2"/>
    <row r="25" spans="5:12" ht="14.25" customHeight="1" x14ac:dyDescent="0.2"/>
    <row r="26" spans="5:12" ht="14.25" customHeight="1" x14ac:dyDescent="0.2">
      <c r="E26" t="s">
        <v>15</v>
      </c>
    </row>
    <row r="27" spans="5:12" ht="14.25" customHeight="1" x14ac:dyDescent="0.2">
      <c r="E27">
        <v>180</v>
      </c>
      <c r="F27">
        <f t="shared" ref="F27:F38" si="20">IF(E27&gt;360,E27-360,E27)</f>
        <v>180</v>
      </c>
    </row>
    <row r="28" spans="5:12" ht="14.25" customHeight="1" x14ac:dyDescent="0.2">
      <c r="E28">
        <f t="shared" ref="E28:E38" si="21">IF((E27+I3)&gt;=180,E27+I3-180,E27+I3+180)</f>
        <v>245.02293981481483</v>
      </c>
      <c r="F28">
        <f t="shared" si="20"/>
        <v>245.02293981481483</v>
      </c>
    </row>
    <row r="29" spans="5:12" ht="14.25" customHeight="1" x14ac:dyDescent="0.2">
      <c r="E29">
        <f t="shared" si="21"/>
        <v>316.13171296296298</v>
      </c>
      <c r="F29">
        <f t="shared" si="20"/>
        <v>316.13171296296298</v>
      </c>
    </row>
    <row r="30" spans="5:12" ht="14.25" customHeight="1" x14ac:dyDescent="0.2">
      <c r="E30">
        <f t="shared" si="21"/>
        <v>373.2340972222222</v>
      </c>
      <c r="F30">
        <f t="shared" si="20"/>
        <v>13.234097222222204</v>
      </c>
    </row>
    <row r="31" spans="5:12" ht="14.25" customHeight="1" x14ac:dyDescent="0.2">
      <c r="E31">
        <f t="shared" si="21"/>
        <v>417.4725925925926</v>
      </c>
      <c r="F31">
        <f t="shared" si="20"/>
        <v>57.472592592592605</v>
      </c>
    </row>
    <row r="32" spans="5:12" ht="14.25" customHeight="1" x14ac:dyDescent="0.2">
      <c r="E32">
        <f t="shared" si="21"/>
        <v>386.61775462962964</v>
      </c>
      <c r="F32">
        <f t="shared" si="20"/>
        <v>26.617754629629644</v>
      </c>
    </row>
    <row r="33" spans="5:6" ht="14.25" customHeight="1" x14ac:dyDescent="0.2">
      <c r="E33">
        <f t="shared" si="21"/>
        <v>318.39569444444447</v>
      </c>
      <c r="F33">
        <f t="shared" si="20"/>
        <v>318.39569444444447</v>
      </c>
    </row>
    <row r="34" spans="5:6" ht="14.25" customHeight="1" x14ac:dyDescent="0.2">
      <c r="E34">
        <f t="shared" si="21"/>
        <v>408.39724537037046</v>
      </c>
      <c r="F34">
        <f t="shared" si="20"/>
        <v>48.397245370370456</v>
      </c>
    </row>
    <row r="35" spans="5:6" ht="14.25" customHeight="1" x14ac:dyDescent="0.2">
      <c r="E35">
        <f t="shared" si="21"/>
        <v>497.94518518518532</v>
      </c>
      <c r="F35">
        <f t="shared" si="20"/>
        <v>137.94518518518532</v>
      </c>
    </row>
    <row r="36" spans="5:6" ht="14.25" customHeight="1" x14ac:dyDescent="0.2">
      <c r="E36">
        <f t="shared" si="21"/>
        <v>593.46173611111124</v>
      </c>
      <c r="F36">
        <f t="shared" si="20"/>
        <v>233.46173611111124</v>
      </c>
    </row>
    <row r="37" spans="5:6" ht="14.25" customHeight="1" x14ac:dyDescent="0.2">
      <c r="E37">
        <f t="shared" si="21"/>
        <v>533.37467592592611</v>
      </c>
      <c r="F37">
        <f t="shared" si="20"/>
        <v>173.37467592592611</v>
      </c>
    </row>
    <row r="38" spans="5:6" ht="14.25" customHeight="1" x14ac:dyDescent="0.2">
      <c r="E38">
        <f t="shared" si="21"/>
        <v>518.01206018518542</v>
      </c>
      <c r="F38">
        <f t="shared" si="20"/>
        <v>158.01206018518542</v>
      </c>
    </row>
    <row r="39" spans="5:6" ht="14.25" customHeight="1" x14ac:dyDescent="0.2"/>
    <row r="40" spans="5:6" ht="14.25" customHeight="1" x14ac:dyDescent="0.2"/>
    <row r="41" spans="5:6" ht="14.25" customHeight="1" x14ac:dyDescent="0.2"/>
    <row r="42" spans="5:6" ht="14.25" customHeight="1" x14ac:dyDescent="0.2"/>
    <row r="43" spans="5:6" ht="14.25" customHeight="1" x14ac:dyDescent="0.2"/>
    <row r="44" spans="5:6" ht="14.25" customHeight="1" x14ac:dyDescent="0.2"/>
    <row r="45" spans="5:6" ht="14.25" customHeight="1" x14ac:dyDescent="0.2"/>
    <row r="46" spans="5:6" ht="14.25" customHeight="1" x14ac:dyDescent="0.2"/>
    <row r="47" spans="5:6" ht="14.25" customHeight="1" x14ac:dyDescent="0.2"/>
    <row r="48" spans="5: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mergeCells count="7">
    <mergeCell ref="B1:D1"/>
    <mergeCell ref="E1:H1"/>
    <mergeCell ref="P1:P2"/>
    <mergeCell ref="Q1:Q2"/>
    <mergeCell ref="N1:N2"/>
    <mergeCell ref="O1:O2"/>
    <mergeCell ref="K1:K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Pratap Singh</dc:creator>
  <cp:lastModifiedBy>Microsoft Office User</cp:lastModifiedBy>
  <dcterms:created xsi:type="dcterms:W3CDTF">2022-11-29T18:25:36Z</dcterms:created>
  <dcterms:modified xsi:type="dcterms:W3CDTF">2022-12-07T17:46:43Z</dcterms:modified>
</cp:coreProperties>
</file>