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hert5230_ox_ac_uk/Documents/local/OMS/data/infographic/"/>
    </mc:Choice>
  </mc:AlternateContent>
  <xr:revisionPtr revIDLastSave="278" documentId="8_{94A55717-DA04-3C45-BBD6-1172C2735F1F}" xr6:coauthVersionLast="47" xr6:coauthVersionMax="47" xr10:uidLastSave="{F868891A-555B-AD4F-B35C-85C4729AB50F}"/>
  <bookViews>
    <workbookView xWindow="940" yWindow="760" windowWidth="28040" windowHeight="17420" xr2:uid="{F5D7289B-2485-3448-A2C6-D1F227A3254D}"/>
  </bookViews>
  <sheets>
    <sheet name="population" sheetId="3" r:id="rId1"/>
    <sheet name="fuel mix pie charts" sheetId="1" r:id="rId2"/>
    <sheet name="elec consumption per capita" sheetId="2" r:id="rId3"/>
    <sheet name="elec gen per capita" sheetId="4" r:id="rId4"/>
    <sheet name="elec suppl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3" l="1"/>
  <c r="G36" i="3"/>
  <c r="H37" i="3"/>
  <c r="G37" i="3"/>
  <c r="J23" i="3"/>
  <c r="I25" i="3"/>
  <c r="J24" i="3" s="1"/>
  <c r="C36" i="3"/>
  <c r="D36" i="3"/>
  <c r="E36" i="3"/>
  <c r="B36" i="3"/>
  <c r="C35" i="3"/>
  <c r="D35" i="3"/>
  <c r="E35" i="3"/>
  <c r="B35" i="3"/>
  <c r="L8" i="5"/>
  <c r="K9" i="5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32" i="5" l="1"/>
  <c r="B31" i="5"/>
  <c r="B29" i="5"/>
  <c r="B30" i="5"/>
  <c r="C28" i="5"/>
  <c r="C29" i="5"/>
  <c r="C30" i="5"/>
  <c r="C31" i="5"/>
  <c r="J9" i="5"/>
  <c r="B28" i="5" s="1"/>
</calcChain>
</file>

<file path=xl/sharedStrings.xml><?xml version="1.0" encoding="utf-8"?>
<sst xmlns="http://schemas.openxmlformats.org/spreadsheetml/2006/main" count="265" uniqueCount="43">
  <si>
    <t>Country</t>
  </si>
  <si>
    <t>Technology</t>
  </si>
  <si>
    <t>Egypt</t>
  </si>
  <si>
    <t>Solar</t>
  </si>
  <si>
    <t>Hydro</t>
  </si>
  <si>
    <t>Wind</t>
  </si>
  <si>
    <t>Oil</t>
  </si>
  <si>
    <t>Gas</t>
  </si>
  <si>
    <t>Coal</t>
  </si>
  <si>
    <t>Biofuels</t>
  </si>
  <si>
    <t>Israel</t>
  </si>
  <si>
    <t>Jordan</t>
  </si>
  <si>
    <t>Gaza</t>
  </si>
  <si>
    <t>West Bank</t>
  </si>
  <si>
    <t>Supply</t>
  </si>
  <si>
    <t>Supply units</t>
  </si>
  <si>
    <t>GWh</t>
  </si>
  <si>
    <t>Source</t>
  </si>
  <si>
    <t>https://www.iea.org/countries/israel</t>
  </si>
  <si>
    <t>https://www.iea.org/countries/jordan</t>
  </si>
  <si>
    <t>https://www.iea.org/countries/egypt</t>
  </si>
  <si>
    <t>Comments</t>
  </si>
  <si>
    <t>-</t>
  </si>
  <si>
    <t>No accurate data available</t>
  </si>
  <si>
    <t>Consumption</t>
  </si>
  <si>
    <t>Units</t>
  </si>
  <si>
    <t>kWh per capita</t>
  </si>
  <si>
    <t>Year</t>
  </si>
  <si>
    <t>https://ourworldindata.org/energy/country/egypt</t>
  </si>
  <si>
    <t>https://ourworldindata.org/energy/country/jordan</t>
  </si>
  <si>
    <t>https://ourworldindata.org/energy/country/israel</t>
  </si>
  <si>
    <t>West Bank and Gaza</t>
  </si>
  <si>
    <t>https://ourworldindata.org/energy/country/palestine</t>
  </si>
  <si>
    <t>Source: https://datacommons.org/</t>
  </si>
  <si>
    <t>Annual electricity generation per capita: kWh/capita</t>
  </si>
  <si>
    <t>Annual electricity generation: TWh</t>
  </si>
  <si>
    <t>https://openknowledge.worldbank.org/bitstream/handle/10986/19226/396950GZ0Energ1white0cover01PUBLIC1.pdf?sequence=1&amp;isAllowed=y</t>
  </si>
  <si>
    <t>Total</t>
  </si>
  <si>
    <t>Pie chart percentages</t>
  </si>
  <si>
    <t>Region</t>
  </si>
  <si>
    <t>Percentage relative to max supply (Egypt)</t>
  </si>
  <si>
    <t>Percentage relative to max supply (Israel)</t>
  </si>
  <si>
    <t>Growth rate (people/year)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</si>
</sst>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164" fontId="0" fillId="0" borderId="0" xfId="1" applyNumberFormat="1" applyFont="1"/>
    <xf numFmtId="0" fontId="3" fillId="0" borderId="0" xfId="3"/>
    <xf numFmtId="9" fontId="0" fillId="0" borderId="0" xfId="2" applyFont="1"/>
    <xf numFmtId="0" fontId="2" fillId="0" borderId="0" xfId="0" applyFont="1"/>
    <xf numFmtId="10" fontId="0" fillId="0" borderId="0" xfId="2" applyNumberFormat="1" applyFont="1"/>
    <xf numFmtId="164" fontId="0" fillId="0" borderId="0" xfId="1" applyNumberFormat="1" applyFont="1" applyAlignment="1">
      <alignment horizontal="left"/>
    </xf>
    <xf numFmtId="16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population!$B$2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population!$B$3:$B$33</c:f>
              <c:numCache>
                <c:formatCode>_(* #,##0_);_(* \(#,##0\);_(* "-"??_);_(@_)</c:formatCode>
                <c:ptCount val="31"/>
                <c:pt idx="0">
                  <c:v>56134478</c:v>
                </c:pt>
                <c:pt idx="1">
                  <c:v>57424552</c:v>
                </c:pt>
                <c:pt idx="2">
                  <c:v>58666812</c:v>
                </c:pt>
                <c:pt idx="3">
                  <c:v>59880656</c:v>
                </c:pt>
                <c:pt idx="4">
                  <c:v>61095804</c:v>
                </c:pt>
                <c:pt idx="5">
                  <c:v>62334025</c:v>
                </c:pt>
                <c:pt idx="6">
                  <c:v>63601632</c:v>
                </c:pt>
                <c:pt idx="7">
                  <c:v>64892269</c:v>
                </c:pt>
                <c:pt idx="8">
                  <c:v>66200259</c:v>
                </c:pt>
                <c:pt idx="9">
                  <c:v>67515591</c:v>
                </c:pt>
                <c:pt idx="10">
                  <c:v>68831561</c:v>
                </c:pt>
                <c:pt idx="11">
                  <c:v>70152662</c:v>
                </c:pt>
                <c:pt idx="12">
                  <c:v>71485044</c:v>
                </c:pt>
                <c:pt idx="13">
                  <c:v>72826102</c:v>
                </c:pt>
                <c:pt idx="14">
                  <c:v>74172073</c:v>
                </c:pt>
                <c:pt idx="15">
                  <c:v>75523576</c:v>
                </c:pt>
                <c:pt idx="16">
                  <c:v>76873670</c:v>
                </c:pt>
                <c:pt idx="17">
                  <c:v>78232124</c:v>
                </c:pt>
                <c:pt idx="18">
                  <c:v>79636081</c:v>
                </c:pt>
                <c:pt idx="19">
                  <c:v>81134789</c:v>
                </c:pt>
                <c:pt idx="20">
                  <c:v>82761244</c:v>
                </c:pt>
                <c:pt idx="21">
                  <c:v>84529251</c:v>
                </c:pt>
                <c:pt idx="22">
                  <c:v>86422240</c:v>
                </c:pt>
                <c:pt idx="23">
                  <c:v>88404652</c:v>
                </c:pt>
                <c:pt idx="24">
                  <c:v>90424668</c:v>
                </c:pt>
                <c:pt idx="25">
                  <c:v>92442549</c:v>
                </c:pt>
                <c:pt idx="26">
                  <c:v>94447071</c:v>
                </c:pt>
                <c:pt idx="27">
                  <c:v>96442590</c:v>
                </c:pt>
                <c:pt idx="28">
                  <c:v>98423602</c:v>
                </c:pt>
                <c:pt idx="29">
                  <c:v>100388076</c:v>
                </c:pt>
                <c:pt idx="30">
                  <c:v>102334403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C-E54E-BAAD-82A4F3417322}"/>
            </c:ext>
          </c:extLst>
        </c:ser>
        <c:ser>
          <c:idx val="1"/>
          <c:order val="1"/>
          <c:tx>
            <c:strRef>
              <c:f>population!$C$2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population!$C$3:$C$33</c:f>
              <c:numCache>
                <c:formatCode>_(* #,##0_);_(* \(#,##0\);_(* "-"??_);_(@_)</c:formatCode>
                <c:ptCount val="31"/>
                <c:pt idx="0">
                  <c:v>3565888</c:v>
                </c:pt>
                <c:pt idx="1">
                  <c:v>3760493</c:v>
                </c:pt>
                <c:pt idx="2">
                  <c:v>3977667</c:v>
                </c:pt>
                <c:pt idx="3">
                  <c:v>4201559</c:v>
                </c:pt>
                <c:pt idx="4">
                  <c:v>4410357</c:v>
                </c:pt>
                <c:pt idx="5">
                  <c:v>4588842</c:v>
                </c:pt>
                <c:pt idx="6">
                  <c:v>4732848</c:v>
                </c:pt>
                <c:pt idx="7">
                  <c:v>4848536</c:v>
                </c:pt>
                <c:pt idx="8">
                  <c:v>4943975</c:v>
                </c:pt>
                <c:pt idx="9">
                  <c:v>5031754</c:v>
                </c:pt>
                <c:pt idx="10">
                  <c:v>5122495</c:v>
                </c:pt>
                <c:pt idx="11">
                  <c:v>5217328</c:v>
                </c:pt>
                <c:pt idx="12">
                  <c:v>5317514</c:v>
                </c:pt>
                <c:pt idx="13">
                  <c:v>5434036</c:v>
                </c:pt>
                <c:pt idx="14">
                  <c:v>5580241</c:v>
                </c:pt>
                <c:pt idx="15">
                  <c:v>5765639</c:v>
                </c:pt>
                <c:pt idx="16">
                  <c:v>5991547</c:v>
                </c:pt>
                <c:pt idx="17">
                  <c:v>6255290</c:v>
                </c:pt>
                <c:pt idx="18">
                  <c:v>6556473</c:v>
                </c:pt>
                <c:pt idx="19">
                  <c:v>6893258</c:v>
                </c:pt>
                <c:pt idx="20">
                  <c:v>7261541</c:v>
                </c:pt>
                <c:pt idx="21">
                  <c:v>7662858</c:v>
                </c:pt>
                <c:pt idx="22">
                  <c:v>8089963</c:v>
                </c:pt>
                <c:pt idx="23">
                  <c:v>8518992</c:v>
                </c:pt>
                <c:pt idx="24">
                  <c:v>8918822</c:v>
                </c:pt>
                <c:pt idx="25">
                  <c:v>9266573</c:v>
                </c:pt>
                <c:pt idx="26">
                  <c:v>9554286</c:v>
                </c:pt>
                <c:pt idx="27">
                  <c:v>9785840</c:v>
                </c:pt>
                <c:pt idx="28">
                  <c:v>9965322</c:v>
                </c:pt>
                <c:pt idx="29">
                  <c:v>10101697</c:v>
                </c:pt>
                <c:pt idx="30">
                  <c:v>10203140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C-E54E-BAAD-82A4F3417322}"/>
            </c:ext>
          </c:extLst>
        </c:ser>
        <c:ser>
          <c:idx val="2"/>
          <c:order val="2"/>
          <c:tx>
            <c:strRef>
              <c:f>population!$D$2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population!$D$3:$D$33</c:f>
              <c:numCache>
                <c:formatCode>_(* #,##0_);_(* \(#,##0\);_(* "-"??_);_(@_)</c:formatCode>
                <c:ptCount val="31"/>
                <c:pt idx="0">
                  <c:v>4660000</c:v>
                </c:pt>
                <c:pt idx="1">
                  <c:v>4949000</c:v>
                </c:pt>
                <c:pt idx="2">
                  <c:v>5123000</c:v>
                </c:pt>
                <c:pt idx="3">
                  <c:v>5261000</c:v>
                </c:pt>
                <c:pt idx="4">
                  <c:v>5399000</c:v>
                </c:pt>
                <c:pt idx="5">
                  <c:v>5545000</c:v>
                </c:pt>
                <c:pt idx="6">
                  <c:v>5692000</c:v>
                </c:pt>
                <c:pt idx="7">
                  <c:v>5836000</c:v>
                </c:pt>
                <c:pt idx="8">
                  <c:v>5971000</c:v>
                </c:pt>
                <c:pt idx="9">
                  <c:v>6125000</c:v>
                </c:pt>
                <c:pt idx="10">
                  <c:v>6289000</c:v>
                </c:pt>
                <c:pt idx="11">
                  <c:v>6439000</c:v>
                </c:pt>
                <c:pt idx="12">
                  <c:v>6570000</c:v>
                </c:pt>
                <c:pt idx="13">
                  <c:v>6689700</c:v>
                </c:pt>
                <c:pt idx="14">
                  <c:v>6809000</c:v>
                </c:pt>
                <c:pt idx="15">
                  <c:v>6930100</c:v>
                </c:pt>
                <c:pt idx="16">
                  <c:v>7053700</c:v>
                </c:pt>
                <c:pt idx="17">
                  <c:v>7180100</c:v>
                </c:pt>
                <c:pt idx="18">
                  <c:v>7308800</c:v>
                </c:pt>
                <c:pt idx="19">
                  <c:v>7485600</c:v>
                </c:pt>
                <c:pt idx="20">
                  <c:v>7623600</c:v>
                </c:pt>
                <c:pt idx="21">
                  <c:v>7765800</c:v>
                </c:pt>
                <c:pt idx="22">
                  <c:v>7910500</c:v>
                </c:pt>
                <c:pt idx="23">
                  <c:v>8059500</c:v>
                </c:pt>
                <c:pt idx="24">
                  <c:v>8215700</c:v>
                </c:pt>
                <c:pt idx="25">
                  <c:v>8380100</c:v>
                </c:pt>
                <c:pt idx="26">
                  <c:v>8546000</c:v>
                </c:pt>
                <c:pt idx="27">
                  <c:v>8713300</c:v>
                </c:pt>
                <c:pt idx="28">
                  <c:v>8882800</c:v>
                </c:pt>
                <c:pt idx="29">
                  <c:v>9054000</c:v>
                </c:pt>
                <c:pt idx="30">
                  <c:v>9216900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C-E54E-BAAD-82A4F3417322}"/>
            </c:ext>
          </c:extLst>
        </c:ser>
        <c:ser>
          <c:idx val="3"/>
          <c:order val="3"/>
          <c:tx>
            <c:strRef>
              <c:f>population!$E$2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population!$E$3:$E$33</c:f>
              <c:numCache>
                <c:formatCode>_(* #,##0_);_(* \(#,##0\);_(* "-"??_);_(@_)</c:formatCode>
                <c:ptCount val="31"/>
                <c:pt idx="0">
                  <c:v>1978248</c:v>
                </c:pt>
                <c:pt idx="1">
                  <c:v>2068845</c:v>
                </c:pt>
                <c:pt idx="2">
                  <c:v>2163591</c:v>
                </c:pt>
                <c:pt idx="3">
                  <c:v>2262676</c:v>
                </c:pt>
                <c:pt idx="4">
                  <c:v>2366298</c:v>
                </c:pt>
                <c:pt idx="5">
                  <c:v>2474666</c:v>
                </c:pt>
                <c:pt idx="6">
                  <c:v>2587997</c:v>
                </c:pt>
                <c:pt idx="7">
                  <c:v>2706518</c:v>
                </c:pt>
                <c:pt idx="8">
                  <c:v>2776568</c:v>
                </c:pt>
                <c:pt idx="9">
                  <c:v>2848431</c:v>
                </c:pt>
                <c:pt idx="10">
                  <c:v>2922153</c:v>
                </c:pt>
                <c:pt idx="11">
                  <c:v>2997784</c:v>
                </c:pt>
                <c:pt idx="12">
                  <c:v>3075373</c:v>
                </c:pt>
                <c:pt idx="13">
                  <c:v>3154969</c:v>
                </c:pt>
                <c:pt idx="14">
                  <c:v>3236626</c:v>
                </c:pt>
                <c:pt idx="15">
                  <c:v>3320396</c:v>
                </c:pt>
                <c:pt idx="16">
                  <c:v>3406334</c:v>
                </c:pt>
                <c:pt idx="17">
                  <c:v>3494496</c:v>
                </c:pt>
                <c:pt idx="18">
                  <c:v>3591977</c:v>
                </c:pt>
                <c:pt idx="19">
                  <c:v>3689099</c:v>
                </c:pt>
                <c:pt idx="20">
                  <c:v>3786161</c:v>
                </c:pt>
                <c:pt idx="21">
                  <c:v>3882986</c:v>
                </c:pt>
                <c:pt idx="22">
                  <c:v>3979998</c:v>
                </c:pt>
                <c:pt idx="23">
                  <c:v>4076708</c:v>
                </c:pt>
                <c:pt idx="24">
                  <c:v>4173398</c:v>
                </c:pt>
                <c:pt idx="25">
                  <c:v>4270092</c:v>
                </c:pt>
                <c:pt idx="26">
                  <c:v>4367088</c:v>
                </c:pt>
                <c:pt idx="27">
                  <c:v>4454805</c:v>
                </c:pt>
                <c:pt idx="28">
                  <c:v>4569087</c:v>
                </c:pt>
                <c:pt idx="29">
                  <c:v>4685306</c:v>
                </c:pt>
                <c:pt idx="30">
                  <c:v>4803269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C-E54E-BAAD-82A4F341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295327"/>
        <c:axId val="1724016607"/>
      </c:lineChart>
      <c:catAx>
        <c:axId val="173329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16607"/>
        <c:crosses val="autoZero"/>
        <c:auto val="1"/>
        <c:lblAlgn val="ctr"/>
        <c:lblOffset val="100"/>
        <c:noMultiLvlLbl val="0"/>
      </c:catAx>
      <c:valAx>
        <c:axId val="17240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9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Egypt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1-B946-BD64-61A641A5A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1-B946-BD64-61A641A5A8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E1-B946-BD64-61A641A5A8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E1-B946-BD64-61A641A5A8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E1-B946-BD64-61A641A5A8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E1-B946-BD64-61A641A5A8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E1-B946-BD64-61A641A5A884}"/>
              </c:ext>
            </c:extLst>
          </c:dPt>
          <c:cat>
            <c:strRef>
              <c:f>'fuel mix pie charts'!$B$2:$B$8</c:f>
              <c:strCache>
                <c:ptCount val="7"/>
                <c:pt idx="0">
                  <c:v>Solar</c:v>
                </c:pt>
                <c:pt idx="1">
                  <c:v>Hydro</c:v>
                </c:pt>
                <c:pt idx="2">
                  <c:v>Wind</c:v>
                </c:pt>
                <c:pt idx="3">
                  <c:v>Oil</c:v>
                </c:pt>
                <c:pt idx="4">
                  <c:v>Gas</c:v>
                </c:pt>
                <c:pt idx="5">
                  <c:v>Coal</c:v>
                </c:pt>
                <c:pt idx="6">
                  <c:v>Biofuels</c:v>
                </c:pt>
              </c:strCache>
            </c:strRef>
          </c:cat>
          <c:val>
            <c:numRef>
              <c:f>'fuel mix pie charts'!$C$2:$C$8</c:f>
              <c:numCache>
                <c:formatCode>General</c:formatCode>
                <c:ptCount val="7"/>
                <c:pt idx="0">
                  <c:v>1471</c:v>
                </c:pt>
                <c:pt idx="1">
                  <c:v>13121</c:v>
                </c:pt>
                <c:pt idx="2">
                  <c:v>3689</c:v>
                </c:pt>
                <c:pt idx="3">
                  <c:v>25793</c:v>
                </c:pt>
                <c:pt idx="4">
                  <c:v>150205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E-5844-BA20-E6D0FC5A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Israel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5-FA4A-ADAF-C897C322C4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5-FA4A-ADAF-C897C322C4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55-FA4A-ADAF-C897C322C4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55-FA4A-ADAF-C897C322C4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55-FA4A-ADAF-C897C322C4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55-FA4A-ADAF-C897C322C4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55-FA4A-ADAF-C897C322C48D}"/>
              </c:ext>
            </c:extLst>
          </c:dPt>
          <c:cat>
            <c:strRef>
              <c:f>'fuel mix pie charts'!$B$9:$B$15</c:f>
              <c:strCache>
                <c:ptCount val="7"/>
                <c:pt idx="0">
                  <c:v>Solar</c:v>
                </c:pt>
                <c:pt idx="1">
                  <c:v>Hydro</c:v>
                </c:pt>
                <c:pt idx="2">
                  <c:v>Wind</c:v>
                </c:pt>
                <c:pt idx="3">
                  <c:v>Oil</c:v>
                </c:pt>
                <c:pt idx="4">
                  <c:v>Gas</c:v>
                </c:pt>
                <c:pt idx="5">
                  <c:v>Coal</c:v>
                </c:pt>
                <c:pt idx="6">
                  <c:v>Biofuels</c:v>
                </c:pt>
              </c:strCache>
            </c:strRef>
          </c:cat>
          <c:val>
            <c:numRef>
              <c:f>'fuel mix pie charts'!$C$9:$C$15</c:f>
              <c:numCache>
                <c:formatCode>General</c:formatCode>
                <c:ptCount val="7"/>
                <c:pt idx="0">
                  <c:v>4066</c:v>
                </c:pt>
                <c:pt idx="2">
                  <c:v>227</c:v>
                </c:pt>
                <c:pt idx="3">
                  <c:v>278</c:v>
                </c:pt>
                <c:pt idx="4">
                  <c:v>47577</c:v>
                </c:pt>
                <c:pt idx="5">
                  <c:v>20444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B-8E48-91DA-2B4C2CF8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Jordan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1-AE4F-873B-07F33E5EF8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1-AE4F-873B-07F33E5EF8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1-AE4F-873B-07F33E5EF8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1-AE4F-873B-07F33E5EF8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81-AE4F-873B-07F33E5EF8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81-AE4F-873B-07F33E5EF8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81-AE4F-873B-07F33E5EF892}"/>
              </c:ext>
            </c:extLst>
          </c:dPt>
          <c:cat>
            <c:strRef>
              <c:f>'fuel mix pie charts'!$B$16:$B$22</c:f>
              <c:strCache>
                <c:ptCount val="7"/>
                <c:pt idx="0">
                  <c:v>Solar</c:v>
                </c:pt>
                <c:pt idx="1">
                  <c:v>Hydro</c:v>
                </c:pt>
                <c:pt idx="2">
                  <c:v>Wind</c:v>
                </c:pt>
                <c:pt idx="3">
                  <c:v>Oil</c:v>
                </c:pt>
                <c:pt idx="4">
                  <c:v>Gas</c:v>
                </c:pt>
                <c:pt idx="5">
                  <c:v>Coal</c:v>
                </c:pt>
                <c:pt idx="6">
                  <c:v>Biofuels</c:v>
                </c:pt>
              </c:strCache>
            </c:strRef>
          </c:cat>
          <c:val>
            <c:numRef>
              <c:f>'fuel mix pie charts'!$C$16:$C$22</c:f>
              <c:numCache>
                <c:formatCode>General</c:formatCode>
                <c:ptCount val="7"/>
                <c:pt idx="0">
                  <c:v>2086</c:v>
                </c:pt>
                <c:pt idx="1">
                  <c:v>18</c:v>
                </c:pt>
                <c:pt idx="2">
                  <c:v>875</c:v>
                </c:pt>
                <c:pt idx="3">
                  <c:v>907</c:v>
                </c:pt>
                <c:pt idx="4">
                  <c:v>16603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ED48-A217-FCB2A099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</a:t>
            </a:r>
            <a:r>
              <a:rPr lang="en-GB" baseline="0"/>
              <a:t> consumption per capita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 consumption per capita'!$A$18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'elec consumption per capita'!$B$17:$E$17</c:f>
              <c:strCache>
                <c:ptCount val="4"/>
                <c:pt idx="0">
                  <c:v>Egypt</c:v>
                </c:pt>
                <c:pt idx="1">
                  <c:v>Jordan</c:v>
                </c:pt>
                <c:pt idx="2">
                  <c:v>Israel</c:v>
                </c:pt>
                <c:pt idx="3">
                  <c:v>West Bank and Gaza</c:v>
                </c:pt>
              </c:strCache>
            </c:strRef>
          </c:cat>
          <c:val>
            <c:numRef>
              <c:f>'elec consumption per capita'!$B$18:$E$18</c:f>
              <c:numCache>
                <c:formatCode>General</c:formatCode>
                <c:ptCount val="4"/>
                <c:pt idx="0">
                  <c:v>8215</c:v>
                </c:pt>
                <c:pt idx="1">
                  <c:v>12878</c:v>
                </c:pt>
                <c:pt idx="2">
                  <c:v>39305</c:v>
                </c:pt>
                <c:pt idx="3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E-0441-9BB1-118F7ECBC7AE}"/>
            </c:ext>
          </c:extLst>
        </c:ser>
        <c:ser>
          <c:idx val="1"/>
          <c:order val="1"/>
          <c:tx>
            <c:strRef>
              <c:f>'elec consumption per capita'!$A$19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'elec consumption per capita'!$B$17:$E$17</c:f>
              <c:strCache>
                <c:ptCount val="4"/>
                <c:pt idx="0">
                  <c:v>Egypt</c:v>
                </c:pt>
                <c:pt idx="1">
                  <c:v>Jordan</c:v>
                </c:pt>
                <c:pt idx="2">
                  <c:v>Israel</c:v>
                </c:pt>
                <c:pt idx="3">
                  <c:v>West Bank and Gaza</c:v>
                </c:pt>
              </c:strCache>
            </c:strRef>
          </c:cat>
          <c:val>
            <c:numRef>
              <c:f>'elec consumption per capita'!$B$19:$E$19</c:f>
              <c:numCache>
                <c:formatCode>General</c:formatCode>
                <c:ptCount val="4"/>
                <c:pt idx="0">
                  <c:v>10753</c:v>
                </c:pt>
                <c:pt idx="1">
                  <c:v>18700</c:v>
                </c:pt>
                <c:pt idx="2">
                  <c:v>36717</c:v>
                </c:pt>
                <c:pt idx="3">
                  <c:v>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E-0441-9BB1-118F7ECB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338944"/>
        <c:axId val="407482191"/>
      </c:barChart>
      <c:catAx>
        <c:axId val="18423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2191"/>
        <c:crosses val="autoZero"/>
        <c:auto val="1"/>
        <c:lblAlgn val="ctr"/>
        <c:lblOffset val="100"/>
        <c:noMultiLvlLbl val="0"/>
      </c:catAx>
      <c:valAx>
        <c:axId val="4074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generation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 gen per capita'!$B$3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capita'!$B$4:$B$22</c:f>
              <c:numCache>
                <c:formatCode>General</c:formatCode>
                <c:ptCount val="19"/>
                <c:pt idx="0">
                  <c:v>1184.2080683598199</c:v>
                </c:pt>
                <c:pt idx="1">
                  <c:v>4854.6956743133196</c:v>
                </c:pt>
                <c:pt idx="2">
                  <c:v>10852.7215322876</c:v>
                </c:pt>
                <c:pt idx="3">
                  <c:v>12219.5150134739</c:v>
                </c:pt>
                <c:pt idx="4">
                  <c:v>15073.503280933901</c:v>
                </c:pt>
                <c:pt idx="5">
                  <c:v>10136.9977224781</c:v>
                </c:pt>
                <c:pt idx="6">
                  <c:v>11935.912932794799</c:v>
                </c:pt>
                <c:pt idx="7">
                  <c:v>11876.468028609301</c:v>
                </c:pt>
                <c:pt idx="8">
                  <c:v>13569.709026512901</c:v>
                </c:pt>
                <c:pt idx="9">
                  <c:v>12500.7890578345</c:v>
                </c:pt>
                <c:pt idx="10">
                  <c:v>14661.3971824776</c:v>
                </c:pt>
                <c:pt idx="11">
                  <c:v>11585.432957503999</c:v>
                </c:pt>
                <c:pt idx="12">
                  <c:v>13150.316382728401</c:v>
                </c:pt>
                <c:pt idx="13">
                  <c:v>8137.2541032511099</c:v>
                </c:pt>
                <c:pt idx="14">
                  <c:v>12053.604465664899</c:v>
                </c:pt>
                <c:pt idx="15">
                  <c:v>12298.813305342101</c:v>
                </c:pt>
                <c:pt idx="16">
                  <c:v>12254.183965403599</c:v>
                </c:pt>
                <c:pt idx="17">
                  <c:v>9200.9629057183593</c:v>
                </c:pt>
                <c:pt idx="18">
                  <c:v>9200.9629057183593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7-784D-B60D-8C8BBBAF6D6D}"/>
            </c:ext>
          </c:extLst>
        </c:ser>
        <c:ser>
          <c:idx val="1"/>
          <c:order val="1"/>
          <c:tx>
            <c:strRef>
              <c:f>'elec gen per capita'!$C$3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capita'!$C$4:$C$22</c:f>
              <c:numCache>
                <c:formatCode>General</c:formatCode>
                <c:ptCount val="19"/>
                <c:pt idx="0">
                  <c:v>143972.81012475301</c:v>
                </c:pt>
                <c:pt idx="1">
                  <c:v>144595.087753731</c:v>
                </c:pt>
                <c:pt idx="2">
                  <c:v>152890.993798982</c:v>
                </c:pt>
                <c:pt idx="3">
                  <c:v>148029.935760455</c:v>
                </c:pt>
                <c:pt idx="4">
                  <c:v>160745.74556905299</c:v>
                </c:pt>
                <c:pt idx="5">
                  <c:v>167388.21143675401</c:v>
                </c:pt>
                <c:pt idx="6">
                  <c:v>185594.80548178899</c:v>
                </c:pt>
                <c:pt idx="7">
                  <c:v>205234.2896972</c:v>
                </c:pt>
                <c:pt idx="8">
                  <c:v>215969.77521298401</c:v>
                </c:pt>
                <c:pt idx="9">
                  <c:v>207042.88160982801</c:v>
                </c:pt>
                <c:pt idx="10">
                  <c:v>203496.750896262</c:v>
                </c:pt>
                <c:pt idx="11">
                  <c:v>191142.78249707801</c:v>
                </c:pt>
                <c:pt idx="12">
                  <c:v>205143.08903514099</c:v>
                </c:pt>
                <c:pt idx="13">
                  <c:v>202641.34536104699</c:v>
                </c:pt>
                <c:pt idx="14">
                  <c:v>204852.16545413699</c:v>
                </c:pt>
                <c:pt idx="15">
                  <c:v>205162.14570370299</c:v>
                </c:pt>
                <c:pt idx="16">
                  <c:v>198571.60959099999</c:v>
                </c:pt>
                <c:pt idx="17">
                  <c:v>189242.14279277599</c:v>
                </c:pt>
                <c:pt idx="18">
                  <c:v>188368.350387068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7-784D-B60D-8C8BBBAF6D6D}"/>
            </c:ext>
          </c:extLst>
        </c:ser>
        <c:ser>
          <c:idx val="2"/>
          <c:order val="2"/>
          <c:tx>
            <c:strRef>
              <c:f>'elec gen per capita'!$D$3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capita'!$D$4:$D$22</c:f>
              <c:numCache>
                <c:formatCode>General</c:formatCode>
                <c:ptCount val="19"/>
                <c:pt idx="0">
                  <c:v>682574.93399596203</c:v>
                </c:pt>
                <c:pt idx="1">
                  <c:v>692541.85692541802</c:v>
                </c:pt>
                <c:pt idx="2">
                  <c:v>703185.49411782296</c:v>
                </c:pt>
                <c:pt idx="3">
                  <c:v>694360.40534586494</c:v>
                </c:pt>
                <c:pt idx="4">
                  <c:v>701317.44130676298</c:v>
                </c:pt>
                <c:pt idx="5">
                  <c:v>716758.58060308697</c:v>
                </c:pt>
                <c:pt idx="6">
                  <c:v>749181.76627066405</c:v>
                </c:pt>
                <c:pt idx="7">
                  <c:v>779909.15061295906</c:v>
                </c:pt>
                <c:pt idx="8">
                  <c:v>734850.91375440801</c:v>
                </c:pt>
                <c:pt idx="9">
                  <c:v>768547.66776850796</c:v>
                </c:pt>
                <c:pt idx="10">
                  <c:v>768484.89531020599</c:v>
                </c:pt>
                <c:pt idx="11">
                  <c:v>796447.75930724898</c:v>
                </c:pt>
                <c:pt idx="12">
                  <c:v>760866.05868850404</c:v>
                </c:pt>
                <c:pt idx="13">
                  <c:v>740204.72996823105</c:v>
                </c:pt>
                <c:pt idx="14">
                  <c:v>766410.90201787499</c:v>
                </c:pt>
                <c:pt idx="15">
                  <c:v>783711.67797800095</c:v>
                </c:pt>
                <c:pt idx="16">
                  <c:v>776686.215325995</c:v>
                </c:pt>
                <c:pt idx="17">
                  <c:v>775577.52060161205</c:v>
                </c:pt>
                <c:pt idx="18">
                  <c:v>722465.20874751499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7-784D-B60D-8C8BBBAF6D6D}"/>
            </c:ext>
          </c:extLst>
        </c:ser>
        <c:ser>
          <c:idx val="3"/>
          <c:order val="3"/>
          <c:tx>
            <c:strRef>
              <c:f>'elec gen per capita'!$E$3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capita'!$E$4:$E$22</c:f>
              <c:numCache>
                <c:formatCode>General</c:formatCode>
                <c:ptCount val="19"/>
                <c:pt idx="0">
                  <c:v>109486.93579154499</c:v>
                </c:pt>
                <c:pt idx="1">
                  <c:v>120229.344756366</c:v>
                </c:pt>
                <c:pt idx="2">
                  <c:v>134749.76320989901</c:v>
                </c:pt>
                <c:pt idx="3">
                  <c:v>140550.20411792901</c:v>
                </c:pt>
                <c:pt idx="4">
                  <c:v>147887.594729359</c:v>
                </c:pt>
                <c:pt idx="5">
                  <c:v>154028.03066381501</c:v>
                </c:pt>
                <c:pt idx="6">
                  <c:v>163780.54621142501</c:v>
                </c:pt>
                <c:pt idx="7">
                  <c:v>168976.170487344</c:v>
                </c:pt>
                <c:pt idx="8">
                  <c:v>175867.83888721201</c:v>
                </c:pt>
                <c:pt idx="9">
                  <c:v>181831.48624493799</c:v>
                </c:pt>
                <c:pt idx="10">
                  <c:v>190658.26100836901</c:v>
                </c:pt>
                <c:pt idx="11">
                  <c:v>190492.63245201699</c:v>
                </c:pt>
                <c:pt idx="12">
                  <c:v>190091.806480953</c:v>
                </c:pt>
                <c:pt idx="13">
                  <c:v>191929.92779359699</c:v>
                </c:pt>
                <c:pt idx="14">
                  <c:v>195123.35169381701</c:v>
                </c:pt>
                <c:pt idx="15">
                  <c:v>203203.76054859301</c:v>
                </c:pt>
                <c:pt idx="16">
                  <c:v>202348.360822744</c:v>
                </c:pt>
                <c:pt idx="17">
                  <c:v>206086.747363706</c:v>
                </c:pt>
                <c:pt idx="18">
                  <c:v>206086.747363706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7-784D-B60D-8C8BBBAF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040127"/>
        <c:axId val="1350794847"/>
      </c:lineChart>
      <c:catAx>
        <c:axId val="172404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94847"/>
        <c:crosses val="autoZero"/>
        <c:auto val="1"/>
        <c:lblAlgn val="ctr"/>
        <c:lblOffset val="100"/>
        <c:noMultiLvlLbl val="0"/>
      </c:catAx>
      <c:valAx>
        <c:axId val="13507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572198</xdr:colOff>
      <xdr:row>3</xdr:row>
      <xdr:rowOff>41868</xdr:rowOff>
    </xdr:from>
    <xdr:to>
      <xdr:col>16</xdr:col>
      <xdr:colOff>697800</xdr:colOff>
      <xdr:row>27</xdr:row>
      <xdr:rowOff>111647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B5697-EC75-084B-86A0-1B6405BE0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0</xdr:row>
      <xdr:rowOff>139700</xdr:rowOff>
    </xdr:from>
    <xdr:to>
      <xdr:col>12</xdr:col>
      <xdr:colOff>323850</xdr:colOff>
      <xdr:row>14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2ABDD4-A0AE-CF40-851B-F52E6AE58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14</xdr:row>
      <xdr:rowOff>63500</xdr:rowOff>
    </xdr:from>
    <xdr:to>
      <xdr:col>12</xdr:col>
      <xdr:colOff>292100</xdr:colOff>
      <xdr:row>27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E559C8-9FD5-9847-AF7F-C3D702FD9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28</xdr:row>
      <xdr:rowOff>12700</xdr:rowOff>
    </xdr:from>
    <xdr:to>
      <xdr:col>12</xdr:col>
      <xdr:colOff>266700</xdr:colOff>
      <xdr:row>41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4B51D4-824C-C14B-8790-E96B2F94E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20</xdr:row>
      <xdr:rowOff>12700</xdr:rowOff>
    </xdr:from>
    <xdr:to>
      <xdr:col>4</xdr:col>
      <xdr:colOff>2565400</xdr:colOff>
      <xdr:row>37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DD5635-E5AF-A247-8D10-CFD60451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12700</xdr:rowOff>
    </xdr:from>
    <xdr:to>
      <xdr:col>14</xdr:col>
      <xdr:colOff>190500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FA6E0-6C98-0F41-910B-0F096117C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knowledge.worldbank.org/bitstream/handle/10986/19226/396950GZ0Energ1white0cover01PUBLIC1.pdf?sequence=1&amp;isAllowe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6264-CDE6-5B47-9491-640F059B9DF4}">
  <dimension ref="A1:J40"/>
  <sheetViews>
    <sheetView tabSelected="1" zoomScale="91" workbookViewId="0">
      <selection activeCell="H40" sqref="H40"/>
    </sheetView>
  </sheetViews>
  <sheetFormatPr baseColWidth="10" defaultRowHeight="16" x14ac:dyDescent="0.2"/>
  <cols>
    <col min="1" max="5" width="19.1640625" style="2" customWidth="1"/>
    <col min="6" max="6" width="10.83203125" style="2"/>
    <col min="7" max="8" width="13.83203125" bestFit="1" customWidth="1"/>
  </cols>
  <sheetData>
    <row r="1" spans="1:5" x14ac:dyDescent="0.2">
      <c r="A1" s="2" t="s">
        <v>33</v>
      </c>
    </row>
    <row r="2" spans="1:5" x14ac:dyDescent="0.2">
      <c r="A2" s="2" t="s">
        <v>27</v>
      </c>
      <c r="B2" s="2" t="s">
        <v>2</v>
      </c>
      <c r="C2" s="2" t="s">
        <v>11</v>
      </c>
      <c r="D2" s="2" t="s">
        <v>10</v>
      </c>
      <c r="E2" s="2" t="s">
        <v>31</v>
      </c>
    </row>
    <row r="3" spans="1:5" x14ac:dyDescent="0.2">
      <c r="A3" s="2">
        <v>1990</v>
      </c>
      <c r="B3" s="8">
        <v>56134478</v>
      </c>
      <c r="C3" s="8">
        <v>3565888</v>
      </c>
      <c r="D3" s="8">
        <v>4660000</v>
      </c>
      <c r="E3" s="8">
        <v>1978248</v>
      </c>
    </row>
    <row r="4" spans="1:5" x14ac:dyDescent="0.2">
      <c r="A4" s="2">
        <v>1991</v>
      </c>
      <c r="B4" s="8">
        <v>57424552</v>
      </c>
      <c r="C4" s="8">
        <v>3760493</v>
      </c>
      <c r="D4" s="8">
        <v>4949000</v>
      </c>
      <c r="E4" s="8">
        <v>2068845</v>
      </c>
    </row>
    <row r="5" spans="1:5" x14ac:dyDescent="0.2">
      <c r="A5" s="2">
        <v>1992</v>
      </c>
      <c r="B5" s="8">
        <v>58666812</v>
      </c>
      <c r="C5" s="8">
        <v>3977667</v>
      </c>
      <c r="D5" s="8">
        <v>5123000</v>
      </c>
      <c r="E5" s="8">
        <v>2163591</v>
      </c>
    </row>
    <row r="6" spans="1:5" x14ac:dyDescent="0.2">
      <c r="A6" s="2">
        <v>1993</v>
      </c>
      <c r="B6" s="8">
        <v>59880656</v>
      </c>
      <c r="C6" s="8">
        <v>4201559</v>
      </c>
      <c r="D6" s="8">
        <v>5261000</v>
      </c>
      <c r="E6" s="8">
        <v>2262676</v>
      </c>
    </row>
    <row r="7" spans="1:5" x14ac:dyDescent="0.2">
      <c r="A7" s="2">
        <v>1994</v>
      </c>
      <c r="B7" s="8">
        <v>61095804</v>
      </c>
      <c r="C7" s="8">
        <v>4410357</v>
      </c>
      <c r="D7" s="8">
        <v>5399000</v>
      </c>
      <c r="E7" s="8">
        <v>2366298</v>
      </c>
    </row>
    <row r="8" spans="1:5" x14ac:dyDescent="0.2">
      <c r="A8" s="2">
        <v>1995</v>
      </c>
      <c r="B8" s="8">
        <v>62334025</v>
      </c>
      <c r="C8" s="8">
        <v>4588842</v>
      </c>
      <c r="D8" s="8">
        <v>5545000</v>
      </c>
      <c r="E8" s="8">
        <v>2474666</v>
      </c>
    </row>
    <row r="9" spans="1:5" x14ac:dyDescent="0.2">
      <c r="A9" s="2">
        <v>1996</v>
      </c>
      <c r="B9" s="8">
        <v>63601632</v>
      </c>
      <c r="C9" s="8">
        <v>4732848</v>
      </c>
      <c r="D9" s="8">
        <v>5692000</v>
      </c>
      <c r="E9" s="8">
        <v>2587997</v>
      </c>
    </row>
    <row r="10" spans="1:5" x14ac:dyDescent="0.2">
      <c r="A10" s="2">
        <v>1997</v>
      </c>
      <c r="B10" s="8">
        <v>64892269</v>
      </c>
      <c r="C10" s="8">
        <v>4848536</v>
      </c>
      <c r="D10" s="8">
        <v>5836000</v>
      </c>
      <c r="E10" s="8">
        <v>2706518</v>
      </c>
    </row>
    <row r="11" spans="1:5" x14ac:dyDescent="0.2">
      <c r="A11" s="2">
        <v>1998</v>
      </c>
      <c r="B11" s="8">
        <v>66200259</v>
      </c>
      <c r="C11" s="8">
        <v>4943975</v>
      </c>
      <c r="D11" s="8">
        <v>5971000</v>
      </c>
      <c r="E11" s="8">
        <v>2776568</v>
      </c>
    </row>
    <row r="12" spans="1:5" x14ac:dyDescent="0.2">
      <c r="A12" s="2">
        <v>1999</v>
      </c>
      <c r="B12" s="8">
        <v>67515591</v>
      </c>
      <c r="C12" s="8">
        <v>5031754</v>
      </c>
      <c r="D12" s="8">
        <v>6125000</v>
      </c>
      <c r="E12" s="8">
        <v>2848431</v>
      </c>
    </row>
    <row r="13" spans="1:5" x14ac:dyDescent="0.2">
      <c r="A13" s="2">
        <v>2000</v>
      </c>
      <c r="B13" s="8">
        <v>68831561</v>
      </c>
      <c r="C13" s="8">
        <v>5122495</v>
      </c>
      <c r="D13" s="8">
        <v>6289000</v>
      </c>
      <c r="E13" s="8">
        <v>2922153</v>
      </c>
    </row>
    <row r="14" spans="1:5" x14ac:dyDescent="0.2">
      <c r="A14" s="2">
        <v>2001</v>
      </c>
      <c r="B14" s="8">
        <v>70152662</v>
      </c>
      <c r="C14" s="8">
        <v>5217328</v>
      </c>
      <c r="D14" s="8">
        <v>6439000</v>
      </c>
      <c r="E14" s="8">
        <v>2997784</v>
      </c>
    </row>
    <row r="15" spans="1:5" x14ac:dyDescent="0.2">
      <c r="A15" s="2">
        <v>2002</v>
      </c>
      <c r="B15" s="8">
        <v>71485044</v>
      </c>
      <c r="C15" s="8">
        <v>5317514</v>
      </c>
      <c r="D15" s="8">
        <v>6570000</v>
      </c>
      <c r="E15" s="8">
        <v>3075373</v>
      </c>
    </row>
    <row r="16" spans="1:5" x14ac:dyDescent="0.2">
      <c r="A16" s="2">
        <v>2003</v>
      </c>
      <c r="B16" s="8">
        <v>72826102</v>
      </c>
      <c r="C16" s="8">
        <v>5434036</v>
      </c>
      <c r="D16" s="8">
        <v>6689700</v>
      </c>
      <c r="E16" s="8">
        <v>3154969</v>
      </c>
    </row>
    <row r="17" spans="1:10" x14ac:dyDescent="0.2">
      <c r="A17" s="2">
        <v>2004</v>
      </c>
      <c r="B17" s="8">
        <v>74172073</v>
      </c>
      <c r="C17" s="8">
        <v>5580241</v>
      </c>
      <c r="D17" s="8">
        <v>6809000</v>
      </c>
      <c r="E17" s="8">
        <v>3236626</v>
      </c>
    </row>
    <row r="18" spans="1:10" x14ac:dyDescent="0.2">
      <c r="A18" s="2">
        <v>2005</v>
      </c>
      <c r="B18" s="8">
        <v>75523576</v>
      </c>
      <c r="C18" s="8">
        <v>5765639</v>
      </c>
      <c r="D18" s="8">
        <v>6930100</v>
      </c>
      <c r="E18" s="8">
        <v>3320396</v>
      </c>
    </row>
    <row r="19" spans="1:10" x14ac:dyDescent="0.2">
      <c r="A19" s="2">
        <v>2006</v>
      </c>
      <c r="B19" s="8">
        <v>76873670</v>
      </c>
      <c r="C19" s="8">
        <v>5991547</v>
      </c>
      <c r="D19" s="8">
        <v>7053700</v>
      </c>
      <c r="E19" s="8">
        <v>3406334</v>
      </c>
    </row>
    <row r="20" spans="1:10" x14ac:dyDescent="0.2">
      <c r="A20" s="2">
        <v>2007</v>
      </c>
      <c r="B20" s="8">
        <v>78232124</v>
      </c>
      <c r="C20" s="8">
        <v>6255290</v>
      </c>
      <c r="D20" s="8">
        <v>7180100</v>
      </c>
      <c r="E20" s="8">
        <v>3494496</v>
      </c>
    </row>
    <row r="21" spans="1:10" x14ac:dyDescent="0.2">
      <c r="A21" s="2">
        <v>2008</v>
      </c>
      <c r="B21" s="8">
        <v>79636081</v>
      </c>
      <c r="C21" s="8">
        <v>6556473</v>
      </c>
      <c r="D21" s="8">
        <v>7308800</v>
      </c>
      <c r="E21" s="8">
        <v>3591977</v>
      </c>
    </row>
    <row r="22" spans="1:10" x14ac:dyDescent="0.2">
      <c r="A22" s="2">
        <v>2009</v>
      </c>
      <c r="B22" s="8">
        <v>81134789</v>
      </c>
      <c r="C22" s="8">
        <v>6893258</v>
      </c>
      <c r="D22" s="8">
        <v>7485600</v>
      </c>
      <c r="E22" s="8">
        <v>3689099</v>
      </c>
    </row>
    <row r="23" spans="1:10" x14ac:dyDescent="0.2">
      <c r="A23" s="2">
        <v>2010</v>
      </c>
      <c r="B23" s="8">
        <v>82761244</v>
      </c>
      <c r="C23" s="8">
        <v>7261541</v>
      </c>
      <c r="D23" s="8">
        <v>7623600</v>
      </c>
      <c r="E23" s="8">
        <v>3786161</v>
      </c>
      <c r="H23" t="s">
        <v>12</v>
      </c>
      <c r="I23">
        <v>2</v>
      </c>
      <c r="J23">
        <f>I23/I25</f>
        <v>0.42553191489361702</v>
      </c>
    </row>
    <row r="24" spans="1:10" x14ac:dyDescent="0.2">
      <c r="A24" s="2">
        <v>2011</v>
      </c>
      <c r="B24" s="8">
        <v>84529251</v>
      </c>
      <c r="C24" s="8">
        <v>7662858</v>
      </c>
      <c r="D24" s="8">
        <v>7765800</v>
      </c>
      <c r="E24" s="8">
        <v>3882986</v>
      </c>
      <c r="H24" t="s">
        <v>13</v>
      </c>
      <c r="I24">
        <v>2.7</v>
      </c>
      <c r="J24">
        <f>I24/I25</f>
        <v>0.57446808510638303</v>
      </c>
    </row>
    <row r="25" spans="1:10" x14ac:dyDescent="0.2">
      <c r="A25" s="2">
        <v>2012</v>
      </c>
      <c r="B25" s="8">
        <v>86422240</v>
      </c>
      <c r="C25" s="8">
        <v>8089963</v>
      </c>
      <c r="D25" s="8">
        <v>7910500</v>
      </c>
      <c r="E25" s="8">
        <v>3979998</v>
      </c>
      <c r="H25" t="s">
        <v>37</v>
      </c>
      <c r="I25">
        <f>I23+I24</f>
        <v>4.7</v>
      </c>
    </row>
    <row r="26" spans="1:10" x14ac:dyDescent="0.2">
      <c r="A26" s="2">
        <v>2013</v>
      </c>
      <c r="B26" s="8">
        <v>88404652</v>
      </c>
      <c r="C26" s="8">
        <v>8518992</v>
      </c>
      <c r="D26" s="8">
        <v>8059500</v>
      </c>
      <c r="E26" s="8">
        <v>4076708</v>
      </c>
    </row>
    <row r="27" spans="1:10" x14ac:dyDescent="0.2">
      <c r="A27" s="2">
        <v>2014</v>
      </c>
      <c r="B27" s="8">
        <v>90424668</v>
      </c>
      <c r="C27" s="8">
        <v>8918822</v>
      </c>
      <c r="D27" s="8">
        <v>8215700</v>
      </c>
      <c r="E27" s="8">
        <v>4173398</v>
      </c>
    </row>
    <row r="28" spans="1:10" x14ac:dyDescent="0.2">
      <c r="A28" s="2">
        <v>2015</v>
      </c>
      <c r="B28" s="8">
        <v>92442549</v>
      </c>
      <c r="C28" s="8">
        <v>9266573</v>
      </c>
      <c r="D28" s="8">
        <v>8380100</v>
      </c>
      <c r="E28" s="8">
        <v>4270092</v>
      </c>
    </row>
    <row r="29" spans="1:10" x14ac:dyDescent="0.2">
      <c r="A29" s="2">
        <v>2016</v>
      </c>
      <c r="B29" s="8">
        <v>94447071</v>
      </c>
      <c r="C29" s="8">
        <v>9554286</v>
      </c>
      <c r="D29" s="8">
        <v>8546000</v>
      </c>
      <c r="E29" s="8">
        <v>4367088</v>
      </c>
    </row>
    <row r="30" spans="1:10" x14ac:dyDescent="0.2">
      <c r="A30" s="2">
        <v>2017</v>
      </c>
      <c r="B30" s="8">
        <v>96442590</v>
      </c>
      <c r="C30" s="8">
        <v>9785840</v>
      </c>
      <c r="D30" s="8">
        <v>8713300</v>
      </c>
      <c r="E30" s="8">
        <v>4454805</v>
      </c>
    </row>
    <row r="31" spans="1:10" x14ac:dyDescent="0.2">
      <c r="A31" s="2">
        <v>2018</v>
      </c>
      <c r="B31" s="8">
        <v>98423602</v>
      </c>
      <c r="C31" s="8">
        <v>9965322</v>
      </c>
      <c r="D31" s="8">
        <v>8882800</v>
      </c>
      <c r="E31" s="8">
        <v>4569087</v>
      </c>
    </row>
    <row r="32" spans="1:10" x14ac:dyDescent="0.2">
      <c r="A32" s="2">
        <v>2019</v>
      </c>
      <c r="B32" s="8">
        <v>100388076</v>
      </c>
      <c r="C32" s="8">
        <v>10101697</v>
      </c>
      <c r="D32" s="8">
        <v>9054000</v>
      </c>
      <c r="E32" s="8">
        <v>4685306</v>
      </c>
    </row>
    <row r="33" spans="1:8" x14ac:dyDescent="0.2">
      <c r="A33" s="2">
        <v>2020</v>
      </c>
      <c r="B33" s="8">
        <v>102334403</v>
      </c>
      <c r="C33" s="8">
        <v>10203140</v>
      </c>
      <c r="D33" s="8">
        <v>9216900</v>
      </c>
      <c r="E33" s="8">
        <v>4803269</v>
      </c>
    </row>
    <row r="35" spans="1:8" x14ac:dyDescent="0.2">
      <c r="A35" s="2" t="s">
        <v>42</v>
      </c>
      <c r="B35" s="8">
        <f>(B33-B3)/($A$33-$A$3)</f>
        <v>1539997.5</v>
      </c>
      <c r="C35" s="8">
        <f t="shared" ref="C35:E35" si="0">(C33-C3)/($A$33-$A$3)</f>
        <v>221241.73333333334</v>
      </c>
      <c r="D35" s="8">
        <f t="shared" si="0"/>
        <v>151896.66666666666</v>
      </c>
      <c r="E35" s="8">
        <f t="shared" si="0"/>
        <v>94167.366666666669</v>
      </c>
      <c r="G35" t="s">
        <v>13</v>
      </c>
      <c r="H35" t="s">
        <v>12</v>
      </c>
    </row>
    <row r="36" spans="1:8" x14ac:dyDescent="0.2">
      <c r="A36" s="2">
        <v>2030</v>
      </c>
      <c r="B36" s="8">
        <f>B33+(B35*($A$36-$A$33))</f>
        <v>117734378</v>
      </c>
      <c r="C36" s="8">
        <f t="shared" ref="C36:E36" si="1">C33+(C35*($A$36-$A$33))</f>
        <v>12415557.333333334</v>
      </c>
      <c r="D36" s="8">
        <f t="shared" si="1"/>
        <v>10735866.666666666</v>
      </c>
      <c r="E36" s="8">
        <f t="shared" si="1"/>
        <v>5744942.666666667</v>
      </c>
      <c r="G36" s="9">
        <f>E33*J24</f>
        <v>2759324.7446808512</v>
      </c>
      <c r="H36" s="9">
        <f>E33*J23</f>
        <v>2043944.255319149</v>
      </c>
    </row>
    <row r="37" spans="1:8" x14ac:dyDescent="0.2">
      <c r="G37" s="9">
        <f>E36*J24</f>
        <v>3300286.2127659577</v>
      </c>
      <c r="H37" s="9">
        <f>E36*J23</f>
        <v>2444656.4539007093</v>
      </c>
    </row>
    <row r="38" spans="1:8" x14ac:dyDescent="0.2">
      <c r="C38" s="2">
        <v>12415557.333333334</v>
      </c>
      <c r="D38" s="2">
        <v>10735866.666666666</v>
      </c>
      <c r="E38" s="2">
        <v>5744942.666666667</v>
      </c>
    </row>
    <row r="39" spans="1:8" x14ac:dyDescent="0.2">
      <c r="G39">
        <v>2759324.7446808512</v>
      </c>
      <c r="H39">
        <v>2043944.255319149</v>
      </c>
    </row>
    <row r="40" spans="1:8" x14ac:dyDescent="0.2">
      <c r="G40">
        <v>3300286.2127659577</v>
      </c>
      <c r="H40">
        <v>2444656.4539007093</v>
      </c>
    </row>
  </sheetData>
  <sortState xmlns:xlrd2="http://schemas.microsoft.com/office/spreadsheetml/2017/richdata2" ref="A3:E33">
    <sortCondition ref="A2:A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29AC-2046-894B-837E-5255AF0EA88E}">
  <dimension ref="A1:F36"/>
  <sheetViews>
    <sheetView workbookViewId="0">
      <selection sqref="A1:XFD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14</v>
      </c>
      <c r="D1" t="s">
        <v>15</v>
      </c>
      <c r="E1" t="s">
        <v>17</v>
      </c>
      <c r="F1" t="s">
        <v>21</v>
      </c>
    </row>
    <row r="2" spans="1:6" x14ac:dyDescent="0.2">
      <c r="A2" t="s">
        <v>2</v>
      </c>
      <c r="B2" t="s">
        <v>3</v>
      </c>
      <c r="C2">
        <v>1471</v>
      </c>
      <c r="D2" t="s">
        <v>16</v>
      </c>
      <c r="E2" s="1" t="s">
        <v>20</v>
      </c>
      <c r="F2" s="1" t="s">
        <v>22</v>
      </c>
    </row>
    <row r="3" spans="1:6" x14ac:dyDescent="0.2">
      <c r="A3" t="s">
        <v>2</v>
      </c>
      <c r="B3" t="s">
        <v>4</v>
      </c>
      <c r="C3">
        <v>13121</v>
      </c>
      <c r="D3" t="s">
        <v>16</v>
      </c>
      <c r="E3" s="1" t="s">
        <v>20</v>
      </c>
      <c r="F3" s="1" t="s">
        <v>22</v>
      </c>
    </row>
    <row r="4" spans="1:6" x14ac:dyDescent="0.2">
      <c r="A4" t="s">
        <v>2</v>
      </c>
      <c r="B4" t="s">
        <v>5</v>
      </c>
      <c r="C4">
        <v>3689</v>
      </c>
      <c r="D4" t="s">
        <v>16</v>
      </c>
      <c r="E4" s="1" t="s">
        <v>20</v>
      </c>
      <c r="F4" s="1" t="s">
        <v>22</v>
      </c>
    </row>
    <row r="5" spans="1:6" x14ac:dyDescent="0.2">
      <c r="A5" t="s">
        <v>2</v>
      </c>
      <c r="B5" t="s">
        <v>6</v>
      </c>
      <c r="C5">
        <v>25793</v>
      </c>
      <c r="D5" t="s">
        <v>16</v>
      </c>
      <c r="E5" s="1" t="s">
        <v>20</v>
      </c>
      <c r="F5" s="1" t="s">
        <v>22</v>
      </c>
    </row>
    <row r="6" spans="1:6" x14ac:dyDescent="0.2">
      <c r="A6" t="s">
        <v>2</v>
      </c>
      <c r="B6" t="s">
        <v>7</v>
      </c>
      <c r="C6">
        <v>150205</v>
      </c>
      <c r="D6" t="s">
        <v>16</v>
      </c>
      <c r="E6" s="1" t="s">
        <v>20</v>
      </c>
      <c r="F6" s="1" t="s">
        <v>22</v>
      </c>
    </row>
    <row r="7" spans="1:6" x14ac:dyDescent="0.2">
      <c r="A7" t="s">
        <v>2</v>
      </c>
      <c r="B7" t="s">
        <v>8</v>
      </c>
      <c r="D7" t="s">
        <v>16</v>
      </c>
      <c r="E7" s="1" t="s">
        <v>20</v>
      </c>
      <c r="F7" s="1" t="s">
        <v>22</v>
      </c>
    </row>
    <row r="8" spans="1:6" x14ac:dyDescent="0.2">
      <c r="A8" t="s">
        <v>2</v>
      </c>
      <c r="B8" t="s">
        <v>9</v>
      </c>
      <c r="D8" t="s">
        <v>16</v>
      </c>
      <c r="E8" s="1" t="s">
        <v>20</v>
      </c>
      <c r="F8" s="1" t="s">
        <v>22</v>
      </c>
    </row>
    <row r="9" spans="1:6" x14ac:dyDescent="0.2">
      <c r="A9" t="s">
        <v>10</v>
      </c>
      <c r="B9" t="s">
        <v>3</v>
      </c>
      <c r="C9">
        <v>4066</v>
      </c>
      <c r="D9" t="s">
        <v>16</v>
      </c>
      <c r="E9" t="s">
        <v>18</v>
      </c>
      <c r="F9" s="1" t="s">
        <v>22</v>
      </c>
    </row>
    <row r="10" spans="1:6" x14ac:dyDescent="0.2">
      <c r="A10" t="s">
        <v>10</v>
      </c>
      <c r="B10" t="s">
        <v>4</v>
      </c>
      <c r="D10" t="s">
        <v>16</v>
      </c>
      <c r="E10" t="s">
        <v>18</v>
      </c>
      <c r="F10" s="1" t="s">
        <v>22</v>
      </c>
    </row>
    <row r="11" spans="1:6" x14ac:dyDescent="0.2">
      <c r="A11" t="s">
        <v>10</v>
      </c>
      <c r="B11" t="s">
        <v>5</v>
      </c>
      <c r="C11">
        <v>227</v>
      </c>
      <c r="D11" t="s">
        <v>16</v>
      </c>
      <c r="E11" t="s">
        <v>18</v>
      </c>
      <c r="F11" s="1" t="s">
        <v>22</v>
      </c>
    </row>
    <row r="12" spans="1:6" x14ac:dyDescent="0.2">
      <c r="A12" t="s">
        <v>10</v>
      </c>
      <c r="B12" t="s">
        <v>6</v>
      </c>
      <c r="C12">
        <v>278</v>
      </c>
      <c r="D12" t="s">
        <v>16</v>
      </c>
      <c r="E12" t="s">
        <v>18</v>
      </c>
      <c r="F12" s="1" t="s">
        <v>22</v>
      </c>
    </row>
    <row r="13" spans="1:6" x14ac:dyDescent="0.2">
      <c r="A13" t="s">
        <v>10</v>
      </c>
      <c r="B13" t="s">
        <v>7</v>
      </c>
      <c r="C13">
        <v>47577</v>
      </c>
      <c r="D13" t="s">
        <v>16</v>
      </c>
      <c r="E13" t="s">
        <v>18</v>
      </c>
      <c r="F13" s="1" t="s">
        <v>22</v>
      </c>
    </row>
    <row r="14" spans="1:6" x14ac:dyDescent="0.2">
      <c r="A14" t="s">
        <v>10</v>
      </c>
      <c r="B14" t="s">
        <v>8</v>
      </c>
      <c r="C14">
        <v>20444</v>
      </c>
      <c r="D14" t="s">
        <v>16</v>
      </c>
      <c r="E14" t="s">
        <v>18</v>
      </c>
      <c r="F14" s="1" t="s">
        <v>22</v>
      </c>
    </row>
    <row r="15" spans="1:6" x14ac:dyDescent="0.2">
      <c r="A15" t="s">
        <v>10</v>
      </c>
      <c r="B15" t="s">
        <v>9</v>
      </c>
      <c r="D15" t="s">
        <v>16</v>
      </c>
      <c r="E15" t="s">
        <v>18</v>
      </c>
      <c r="F15" s="1" t="s">
        <v>22</v>
      </c>
    </row>
    <row r="16" spans="1:6" x14ac:dyDescent="0.2">
      <c r="A16" t="s">
        <v>11</v>
      </c>
      <c r="B16" t="s">
        <v>3</v>
      </c>
      <c r="C16">
        <v>2086</v>
      </c>
      <c r="D16" t="s">
        <v>16</v>
      </c>
      <c r="E16" s="1" t="s">
        <v>19</v>
      </c>
      <c r="F16" s="1" t="s">
        <v>22</v>
      </c>
    </row>
    <row r="17" spans="1:6" x14ac:dyDescent="0.2">
      <c r="A17" t="s">
        <v>11</v>
      </c>
      <c r="B17" t="s">
        <v>4</v>
      </c>
      <c r="C17">
        <v>18</v>
      </c>
      <c r="D17" t="s">
        <v>16</v>
      </c>
      <c r="E17" s="1" t="s">
        <v>19</v>
      </c>
      <c r="F17" s="1" t="s">
        <v>22</v>
      </c>
    </row>
    <row r="18" spans="1:6" x14ac:dyDescent="0.2">
      <c r="A18" t="s">
        <v>11</v>
      </c>
      <c r="B18" t="s">
        <v>5</v>
      </c>
      <c r="C18">
        <v>875</v>
      </c>
      <c r="D18" t="s">
        <v>16</v>
      </c>
      <c r="E18" s="1" t="s">
        <v>19</v>
      </c>
      <c r="F18" s="1" t="s">
        <v>22</v>
      </c>
    </row>
    <row r="19" spans="1:6" x14ac:dyDescent="0.2">
      <c r="A19" t="s">
        <v>11</v>
      </c>
      <c r="B19" t="s">
        <v>6</v>
      </c>
      <c r="C19">
        <v>907</v>
      </c>
      <c r="D19" t="s">
        <v>16</v>
      </c>
      <c r="E19" s="1" t="s">
        <v>19</v>
      </c>
      <c r="F19" s="1" t="s">
        <v>22</v>
      </c>
    </row>
    <row r="20" spans="1:6" x14ac:dyDescent="0.2">
      <c r="A20" t="s">
        <v>11</v>
      </c>
      <c r="B20" t="s">
        <v>7</v>
      </c>
      <c r="C20">
        <v>16603</v>
      </c>
      <c r="D20" t="s">
        <v>16</v>
      </c>
      <c r="E20" s="1" t="s">
        <v>19</v>
      </c>
      <c r="F20" s="1" t="s">
        <v>22</v>
      </c>
    </row>
    <row r="21" spans="1:6" x14ac:dyDescent="0.2">
      <c r="A21" t="s">
        <v>11</v>
      </c>
      <c r="B21" t="s">
        <v>8</v>
      </c>
      <c r="D21" t="s">
        <v>16</v>
      </c>
      <c r="E21" s="1" t="s">
        <v>19</v>
      </c>
      <c r="F21" s="1" t="s">
        <v>22</v>
      </c>
    </row>
    <row r="22" spans="1:6" x14ac:dyDescent="0.2">
      <c r="A22" t="s">
        <v>11</v>
      </c>
      <c r="B22" t="s">
        <v>9</v>
      </c>
      <c r="C22">
        <v>4</v>
      </c>
      <c r="D22" t="s">
        <v>16</v>
      </c>
      <c r="E22" s="1" t="s">
        <v>19</v>
      </c>
      <c r="F22" s="1" t="s">
        <v>22</v>
      </c>
    </row>
    <row r="23" spans="1:6" x14ac:dyDescent="0.2">
      <c r="A23" t="s">
        <v>12</v>
      </c>
      <c r="B23" t="s">
        <v>3</v>
      </c>
      <c r="D23" t="s">
        <v>16</v>
      </c>
      <c r="E23" s="1" t="s">
        <v>22</v>
      </c>
      <c r="F23" s="1" t="s">
        <v>23</v>
      </c>
    </row>
    <row r="24" spans="1:6" x14ac:dyDescent="0.2">
      <c r="A24" t="s">
        <v>12</v>
      </c>
      <c r="B24" t="s">
        <v>4</v>
      </c>
      <c r="D24" t="s">
        <v>16</v>
      </c>
      <c r="E24" s="1" t="s">
        <v>22</v>
      </c>
      <c r="F24" s="1" t="s">
        <v>23</v>
      </c>
    </row>
    <row r="25" spans="1:6" x14ac:dyDescent="0.2">
      <c r="A25" t="s">
        <v>12</v>
      </c>
      <c r="B25" t="s">
        <v>5</v>
      </c>
      <c r="D25" t="s">
        <v>16</v>
      </c>
      <c r="E25" s="1" t="s">
        <v>22</v>
      </c>
      <c r="F25" s="1" t="s">
        <v>23</v>
      </c>
    </row>
    <row r="26" spans="1:6" x14ac:dyDescent="0.2">
      <c r="A26" t="s">
        <v>12</v>
      </c>
      <c r="B26" t="s">
        <v>6</v>
      </c>
      <c r="D26" t="s">
        <v>16</v>
      </c>
      <c r="E26" s="1" t="s">
        <v>22</v>
      </c>
      <c r="F26" s="1" t="s">
        <v>23</v>
      </c>
    </row>
    <row r="27" spans="1:6" x14ac:dyDescent="0.2">
      <c r="A27" t="s">
        <v>12</v>
      </c>
      <c r="B27" t="s">
        <v>7</v>
      </c>
      <c r="D27" t="s">
        <v>16</v>
      </c>
      <c r="E27" s="1" t="s">
        <v>22</v>
      </c>
      <c r="F27" s="1" t="s">
        <v>23</v>
      </c>
    </row>
    <row r="28" spans="1:6" x14ac:dyDescent="0.2">
      <c r="A28" t="s">
        <v>12</v>
      </c>
      <c r="B28" t="s">
        <v>8</v>
      </c>
      <c r="D28" t="s">
        <v>16</v>
      </c>
      <c r="E28" s="1" t="s">
        <v>22</v>
      </c>
      <c r="F28" s="1" t="s">
        <v>23</v>
      </c>
    </row>
    <row r="29" spans="1:6" x14ac:dyDescent="0.2">
      <c r="A29" t="s">
        <v>12</v>
      </c>
      <c r="B29" t="s">
        <v>9</v>
      </c>
      <c r="D29" t="s">
        <v>16</v>
      </c>
      <c r="E29" s="1" t="s">
        <v>22</v>
      </c>
      <c r="F29" s="1" t="s">
        <v>23</v>
      </c>
    </row>
    <row r="30" spans="1:6" x14ac:dyDescent="0.2">
      <c r="A30" t="s">
        <v>13</v>
      </c>
      <c r="B30" t="s">
        <v>3</v>
      </c>
      <c r="D30" t="s">
        <v>16</v>
      </c>
      <c r="E30" s="1" t="s">
        <v>22</v>
      </c>
      <c r="F30" s="1" t="s">
        <v>23</v>
      </c>
    </row>
    <row r="31" spans="1:6" x14ac:dyDescent="0.2">
      <c r="A31" t="s">
        <v>13</v>
      </c>
      <c r="B31" t="s">
        <v>4</v>
      </c>
      <c r="D31" t="s">
        <v>16</v>
      </c>
      <c r="E31" s="1" t="s">
        <v>22</v>
      </c>
      <c r="F31" s="1" t="s">
        <v>23</v>
      </c>
    </row>
    <row r="32" spans="1:6" x14ac:dyDescent="0.2">
      <c r="A32" t="s">
        <v>13</v>
      </c>
      <c r="B32" t="s">
        <v>5</v>
      </c>
      <c r="D32" t="s">
        <v>16</v>
      </c>
      <c r="E32" s="1" t="s">
        <v>22</v>
      </c>
      <c r="F32" s="1" t="s">
        <v>23</v>
      </c>
    </row>
    <row r="33" spans="1:6" x14ac:dyDescent="0.2">
      <c r="A33" t="s">
        <v>13</v>
      </c>
      <c r="B33" t="s">
        <v>6</v>
      </c>
      <c r="D33" t="s">
        <v>16</v>
      </c>
      <c r="E33" s="1" t="s">
        <v>22</v>
      </c>
      <c r="F33" s="1" t="s">
        <v>23</v>
      </c>
    </row>
    <row r="34" spans="1:6" x14ac:dyDescent="0.2">
      <c r="A34" t="s">
        <v>13</v>
      </c>
      <c r="B34" t="s">
        <v>7</v>
      </c>
      <c r="D34" t="s">
        <v>16</v>
      </c>
      <c r="E34" s="1" t="s">
        <v>22</v>
      </c>
      <c r="F34" s="1" t="s">
        <v>23</v>
      </c>
    </row>
    <row r="35" spans="1:6" x14ac:dyDescent="0.2">
      <c r="A35" t="s">
        <v>13</v>
      </c>
      <c r="B35" t="s">
        <v>8</v>
      </c>
      <c r="D35" t="s">
        <v>16</v>
      </c>
      <c r="E35" s="1" t="s">
        <v>22</v>
      </c>
      <c r="F35" s="1" t="s">
        <v>23</v>
      </c>
    </row>
    <row r="36" spans="1:6" x14ac:dyDescent="0.2">
      <c r="A36" t="s">
        <v>13</v>
      </c>
      <c r="B36" t="s">
        <v>9</v>
      </c>
      <c r="D36" t="s">
        <v>16</v>
      </c>
      <c r="E36" s="1" t="s">
        <v>22</v>
      </c>
      <c r="F36" s="1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C6F0-5E30-0143-AF45-3BA210F3D3F5}">
  <dimension ref="A1:F19"/>
  <sheetViews>
    <sheetView workbookViewId="0">
      <selection activeCell="F31" sqref="F31"/>
    </sheetView>
  </sheetViews>
  <sheetFormatPr baseColWidth="10" defaultRowHeight="16" x14ac:dyDescent="0.2"/>
  <cols>
    <col min="1" max="1" width="18.33203125" bestFit="1" customWidth="1"/>
    <col min="3" max="3" width="11.83203125" bestFit="1" customWidth="1"/>
    <col min="4" max="4" width="13.5" bestFit="1" customWidth="1"/>
    <col min="5" max="5" width="42.6640625" bestFit="1" customWidth="1"/>
  </cols>
  <sheetData>
    <row r="1" spans="1:6" x14ac:dyDescent="0.2">
      <c r="A1" t="s">
        <v>0</v>
      </c>
      <c r="B1" t="s">
        <v>27</v>
      </c>
      <c r="C1" t="s">
        <v>24</v>
      </c>
      <c r="D1" t="s">
        <v>25</v>
      </c>
      <c r="E1" t="s">
        <v>17</v>
      </c>
      <c r="F1" t="s">
        <v>21</v>
      </c>
    </row>
    <row r="2" spans="1:6" x14ac:dyDescent="0.2">
      <c r="A2" t="s">
        <v>2</v>
      </c>
      <c r="B2">
        <v>2000</v>
      </c>
      <c r="C2">
        <v>8215</v>
      </c>
      <c r="D2" t="s">
        <v>26</v>
      </c>
      <c r="E2" s="1" t="s">
        <v>28</v>
      </c>
      <c r="F2" s="1" t="s">
        <v>22</v>
      </c>
    </row>
    <row r="3" spans="1:6" x14ac:dyDescent="0.2">
      <c r="A3" t="s">
        <v>2</v>
      </c>
      <c r="B3">
        <v>2019</v>
      </c>
      <c r="C3">
        <v>10753</v>
      </c>
      <c r="D3" t="s">
        <v>26</v>
      </c>
      <c r="E3" s="1" t="s">
        <v>28</v>
      </c>
      <c r="F3" s="1" t="s">
        <v>22</v>
      </c>
    </row>
    <row r="4" spans="1:6" x14ac:dyDescent="0.2">
      <c r="A4" t="s">
        <v>11</v>
      </c>
      <c r="B4">
        <v>2000</v>
      </c>
      <c r="C4">
        <v>12878</v>
      </c>
      <c r="D4" t="s">
        <v>26</v>
      </c>
      <c r="E4" s="1" t="s">
        <v>29</v>
      </c>
      <c r="F4" s="1" t="s">
        <v>22</v>
      </c>
    </row>
    <row r="5" spans="1:6" x14ac:dyDescent="0.2">
      <c r="A5" t="s">
        <v>11</v>
      </c>
      <c r="B5">
        <v>2019</v>
      </c>
      <c r="C5">
        <v>18700</v>
      </c>
      <c r="D5" t="s">
        <v>26</v>
      </c>
      <c r="E5" s="1" t="s">
        <v>29</v>
      </c>
      <c r="F5" s="1" t="s">
        <v>22</v>
      </c>
    </row>
    <row r="6" spans="1:6" x14ac:dyDescent="0.2">
      <c r="A6" t="s">
        <v>10</v>
      </c>
      <c r="B6">
        <v>2000</v>
      </c>
      <c r="C6">
        <v>39305</v>
      </c>
      <c r="D6" t="s">
        <v>26</v>
      </c>
      <c r="E6" s="1" t="s">
        <v>30</v>
      </c>
      <c r="F6" s="1" t="s">
        <v>22</v>
      </c>
    </row>
    <row r="7" spans="1:6" x14ac:dyDescent="0.2">
      <c r="A7" t="s">
        <v>10</v>
      </c>
      <c r="B7">
        <v>2019</v>
      </c>
      <c r="C7">
        <v>36717</v>
      </c>
      <c r="D7" t="s">
        <v>26</v>
      </c>
      <c r="E7" s="1" t="s">
        <v>30</v>
      </c>
      <c r="F7" s="1" t="s">
        <v>22</v>
      </c>
    </row>
    <row r="8" spans="1:6" x14ac:dyDescent="0.2">
      <c r="A8" t="s">
        <v>31</v>
      </c>
      <c r="B8">
        <v>2000</v>
      </c>
      <c r="C8">
        <v>1087</v>
      </c>
      <c r="D8" t="s">
        <v>26</v>
      </c>
      <c r="E8" s="1" t="s">
        <v>32</v>
      </c>
      <c r="F8" s="1" t="s">
        <v>22</v>
      </c>
    </row>
    <row r="9" spans="1:6" x14ac:dyDescent="0.2">
      <c r="A9" t="s">
        <v>31</v>
      </c>
      <c r="B9">
        <v>2016</v>
      </c>
      <c r="C9">
        <v>3291</v>
      </c>
      <c r="D9" t="s">
        <v>26</v>
      </c>
      <c r="E9" s="1" t="s">
        <v>32</v>
      </c>
      <c r="F9" s="1" t="s">
        <v>22</v>
      </c>
    </row>
    <row r="17" spans="1:5" x14ac:dyDescent="0.2">
      <c r="A17" t="s">
        <v>27</v>
      </c>
      <c r="B17" t="s">
        <v>2</v>
      </c>
      <c r="C17" t="s">
        <v>11</v>
      </c>
      <c r="D17" t="s">
        <v>10</v>
      </c>
      <c r="E17" t="s">
        <v>31</v>
      </c>
    </row>
    <row r="18" spans="1:5" x14ac:dyDescent="0.2">
      <c r="A18">
        <v>2000</v>
      </c>
      <c r="B18">
        <v>8215</v>
      </c>
      <c r="C18">
        <v>12878</v>
      </c>
      <c r="D18">
        <v>39305</v>
      </c>
      <c r="E18">
        <v>1087</v>
      </c>
    </row>
    <row r="19" spans="1:5" x14ac:dyDescent="0.2">
      <c r="A19">
        <v>2019</v>
      </c>
      <c r="B19">
        <v>10753</v>
      </c>
      <c r="C19">
        <v>18700</v>
      </c>
      <c r="D19">
        <v>36717</v>
      </c>
      <c r="E19">
        <v>3291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25E3-5CC6-1044-BA2B-5232B6AA19C0}">
  <dimension ref="A1:F22"/>
  <sheetViews>
    <sheetView workbookViewId="0">
      <selection activeCell="B22" sqref="B22:E22"/>
    </sheetView>
  </sheetViews>
  <sheetFormatPr baseColWidth="10" defaultRowHeight="16" x14ac:dyDescent="0.2"/>
  <sheetData>
    <row r="1" spans="1:6" x14ac:dyDescent="0.2">
      <c r="A1" s="2" t="s">
        <v>33</v>
      </c>
      <c r="B1" s="2"/>
      <c r="C1" s="2"/>
      <c r="D1" s="2"/>
      <c r="E1" s="2"/>
      <c r="F1" s="2"/>
    </row>
    <row r="2" spans="1:6" x14ac:dyDescent="0.2">
      <c r="A2" t="s">
        <v>34</v>
      </c>
    </row>
    <row r="3" spans="1:6" x14ac:dyDescent="0.2">
      <c r="A3" t="s">
        <v>27</v>
      </c>
      <c r="B3" t="s">
        <v>31</v>
      </c>
      <c r="C3" t="s">
        <v>11</v>
      </c>
      <c r="D3" t="s">
        <v>10</v>
      </c>
      <c r="E3" t="s">
        <v>2</v>
      </c>
    </row>
    <row r="4" spans="1:6" x14ac:dyDescent="0.2">
      <c r="A4">
        <v>2001</v>
      </c>
      <c r="B4">
        <v>1184.2080683598199</v>
      </c>
      <c r="C4">
        <v>143972.81012475301</v>
      </c>
      <c r="D4">
        <v>682574.93399596203</v>
      </c>
      <c r="E4">
        <v>109486.93579154499</v>
      </c>
    </row>
    <row r="5" spans="1:6" x14ac:dyDescent="0.2">
      <c r="A5">
        <v>2002</v>
      </c>
      <c r="B5">
        <v>4854.6956743133196</v>
      </c>
      <c r="C5">
        <v>144595.087753731</v>
      </c>
      <c r="D5">
        <v>692541.85692541802</v>
      </c>
      <c r="E5">
        <v>120229.344756366</v>
      </c>
    </row>
    <row r="6" spans="1:6" x14ac:dyDescent="0.2">
      <c r="A6">
        <v>2003</v>
      </c>
      <c r="B6">
        <v>10852.7215322876</v>
      </c>
      <c r="C6">
        <v>152890.993798982</v>
      </c>
      <c r="D6">
        <v>703185.49411782296</v>
      </c>
      <c r="E6">
        <v>134749.76320989901</v>
      </c>
    </row>
    <row r="7" spans="1:6" x14ac:dyDescent="0.2">
      <c r="A7">
        <v>2004</v>
      </c>
      <c r="B7">
        <v>12219.5150134739</v>
      </c>
      <c r="C7">
        <v>148029.935760455</v>
      </c>
      <c r="D7">
        <v>694360.40534586494</v>
      </c>
      <c r="E7">
        <v>140550.20411792901</v>
      </c>
    </row>
    <row r="8" spans="1:6" x14ac:dyDescent="0.2">
      <c r="A8">
        <v>2005</v>
      </c>
      <c r="B8">
        <v>15073.503280933901</v>
      </c>
      <c r="C8">
        <v>160745.74556905299</v>
      </c>
      <c r="D8">
        <v>701317.44130676298</v>
      </c>
      <c r="E8">
        <v>147887.594729359</v>
      </c>
    </row>
    <row r="9" spans="1:6" x14ac:dyDescent="0.2">
      <c r="A9">
        <v>2006</v>
      </c>
      <c r="B9">
        <v>10136.9977224781</v>
      </c>
      <c r="C9">
        <v>167388.21143675401</v>
      </c>
      <c r="D9">
        <v>716758.58060308697</v>
      </c>
      <c r="E9">
        <v>154028.03066381501</v>
      </c>
    </row>
    <row r="10" spans="1:6" x14ac:dyDescent="0.2">
      <c r="A10">
        <v>2007</v>
      </c>
      <c r="B10">
        <v>11935.912932794799</v>
      </c>
      <c r="C10">
        <v>185594.80548178899</v>
      </c>
      <c r="D10">
        <v>749181.76627066405</v>
      </c>
      <c r="E10">
        <v>163780.54621142501</v>
      </c>
    </row>
    <row r="11" spans="1:6" x14ac:dyDescent="0.2">
      <c r="A11">
        <v>2008</v>
      </c>
      <c r="B11">
        <v>11876.468028609301</v>
      </c>
      <c r="C11">
        <v>205234.2896972</v>
      </c>
      <c r="D11">
        <v>779909.15061295906</v>
      </c>
      <c r="E11">
        <v>168976.170487344</v>
      </c>
    </row>
    <row r="12" spans="1:6" x14ac:dyDescent="0.2">
      <c r="A12">
        <v>2009</v>
      </c>
      <c r="B12">
        <v>13569.709026512901</v>
      </c>
      <c r="C12">
        <v>215969.77521298401</v>
      </c>
      <c r="D12">
        <v>734850.91375440801</v>
      </c>
      <c r="E12">
        <v>175867.83888721201</v>
      </c>
    </row>
    <row r="13" spans="1:6" x14ac:dyDescent="0.2">
      <c r="A13">
        <v>2010</v>
      </c>
      <c r="B13">
        <v>12500.7890578345</v>
      </c>
      <c r="C13">
        <v>207042.88160982801</v>
      </c>
      <c r="D13">
        <v>768547.66776850796</v>
      </c>
      <c r="E13">
        <v>181831.48624493799</v>
      </c>
    </row>
    <row r="14" spans="1:6" x14ac:dyDescent="0.2">
      <c r="A14">
        <v>2011</v>
      </c>
      <c r="B14">
        <v>14661.3971824776</v>
      </c>
      <c r="C14">
        <v>203496.750896262</v>
      </c>
      <c r="D14">
        <v>768484.89531020599</v>
      </c>
      <c r="E14">
        <v>190658.26100836901</v>
      </c>
    </row>
    <row r="15" spans="1:6" x14ac:dyDescent="0.2">
      <c r="A15">
        <v>2012</v>
      </c>
      <c r="B15">
        <v>11585.432957503999</v>
      </c>
      <c r="C15">
        <v>191142.78249707801</v>
      </c>
      <c r="D15">
        <v>796447.75930724898</v>
      </c>
      <c r="E15">
        <v>190492.63245201699</v>
      </c>
    </row>
    <row r="16" spans="1:6" x14ac:dyDescent="0.2">
      <c r="A16">
        <v>2013</v>
      </c>
      <c r="B16">
        <v>13150.316382728401</v>
      </c>
      <c r="C16">
        <v>205143.08903514099</v>
      </c>
      <c r="D16">
        <v>760866.05868850404</v>
      </c>
      <c r="E16">
        <v>190091.806480953</v>
      </c>
    </row>
    <row r="17" spans="1:5" x14ac:dyDescent="0.2">
      <c r="A17">
        <v>2014</v>
      </c>
      <c r="B17">
        <v>8137.2541032511099</v>
      </c>
      <c r="C17">
        <v>202641.34536104699</v>
      </c>
      <c r="D17">
        <v>740204.72996823105</v>
      </c>
      <c r="E17">
        <v>191929.92779359699</v>
      </c>
    </row>
    <row r="18" spans="1:5" x14ac:dyDescent="0.2">
      <c r="A18">
        <v>2015</v>
      </c>
      <c r="B18">
        <v>12053.604465664899</v>
      </c>
      <c r="C18">
        <v>204852.16545413699</v>
      </c>
      <c r="D18">
        <v>766410.90201787499</v>
      </c>
      <c r="E18">
        <v>195123.35169381701</v>
      </c>
    </row>
    <row r="19" spans="1:5" x14ac:dyDescent="0.2">
      <c r="A19">
        <v>2016</v>
      </c>
      <c r="B19">
        <v>12298.813305342101</v>
      </c>
      <c r="C19">
        <v>205162.14570370299</v>
      </c>
      <c r="D19">
        <v>783711.67797800095</v>
      </c>
      <c r="E19">
        <v>203203.76054859301</v>
      </c>
    </row>
    <row r="20" spans="1:5" x14ac:dyDescent="0.2">
      <c r="A20">
        <v>2017</v>
      </c>
      <c r="B20">
        <v>12254.183965403599</v>
      </c>
      <c r="C20">
        <v>198571.60959099999</v>
      </c>
      <c r="D20">
        <v>776686.215325995</v>
      </c>
      <c r="E20">
        <v>202348.360822744</v>
      </c>
    </row>
    <row r="21" spans="1:5" x14ac:dyDescent="0.2">
      <c r="A21">
        <v>2018</v>
      </c>
      <c r="B21">
        <v>9200.9629057183593</v>
      </c>
      <c r="C21">
        <v>189242.14279277599</v>
      </c>
      <c r="D21">
        <v>775577.52060161205</v>
      </c>
      <c r="E21">
        <v>206086.747363706</v>
      </c>
    </row>
    <row r="22" spans="1:5" x14ac:dyDescent="0.2">
      <c r="A22">
        <v>2019</v>
      </c>
      <c r="B22">
        <v>9200.9629057183593</v>
      </c>
      <c r="C22">
        <v>188368.350387068</v>
      </c>
      <c r="D22">
        <v>722465.20874751499</v>
      </c>
      <c r="E22">
        <v>206086.747363706</v>
      </c>
    </row>
  </sheetData>
  <sortState xmlns:xlrd2="http://schemas.microsoft.com/office/spreadsheetml/2017/richdata2" ref="A4:E22">
    <sortCondition ref="A4:A2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FAF4-1C62-3F46-8C62-45614A747C6E}">
  <dimension ref="A1:L32"/>
  <sheetViews>
    <sheetView workbookViewId="0">
      <selection activeCell="E33" sqref="E33"/>
    </sheetView>
  </sheetViews>
  <sheetFormatPr baseColWidth="10" defaultRowHeight="16" x14ac:dyDescent="0.2"/>
  <cols>
    <col min="2" max="2" width="40.83203125" customWidth="1"/>
    <col min="3" max="3" width="36.33203125" bestFit="1" customWidth="1"/>
    <col min="4" max="5" width="12.1640625" bestFit="1" customWidth="1"/>
  </cols>
  <sheetData>
    <row r="1" spans="1:12" x14ac:dyDescent="0.2">
      <c r="A1" s="2" t="s">
        <v>33</v>
      </c>
      <c r="B1" s="2"/>
      <c r="C1" s="2"/>
      <c r="D1" s="2"/>
      <c r="E1" s="2"/>
    </row>
    <row r="2" spans="1:12" x14ac:dyDescent="0.2">
      <c r="A2" t="s">
        <v>35</v>
      </c>
    </row>
    <row r="3" spans="1:12" x14ac:dyDescent="0.2">
      <c r="A3" t="s">
        <v>27</v>
      </c>
      <c r="B3" t="s">
        <v>31</v>
      </c>
      <c r="C3" t="s">
        <v>11</v>
      </c>
      <c r="D3" t="s">
        <v>10</v>
      </c>
      <c r="E3" t="s">
        <v>2</v>
      </c>
    </row>
    <row r="4" spans="1:12" x14ac:dyDescent="0.2">
      <c r="A4">
        <v>2001</v>
      </c>
      <c r="B4" s="3">
        <f>VLOOKUP(A4,population!A2:E33,5)*VLOOKUP(A4,'elec gen per capita'!A3:E22,2)*0.00000001</f>
        <v>35.499999999999744</v>
      </c>
      <c r="C4" s="3">
        <f>VLOOKUP(A4,population!A2:E33,3)*VLOOKUP(A4,'elec gen per capita'!A3:E22,3)*0.00000001</f>
        <v>7511.5337350255741</v>
      </c>
      <c r="D4" s="3">
        <f>VLOOKUP(A4,population!A2:E33,4)*VLOOKUP(A4,'elec gen per capita'!A3:E22,4)*0.00000001</f>
        <v>43950.999999999993</v>
      </c>
      <c r="E4" s="3">
        <f>VLOOKUP(A4,population!A2:E33,2)*VLOOKUP(A4,'elec gen per capita'!A3:E22,5)*0.00000001</f>
        <v>76807.999999999578</v>
      </c>
    </row>
    <row r="5" spans="1:12" x14ac:dyDescent="0.2">
      <c r="A5">
        <v>2002</v>
      </c>
      <c r="B5" s="3">
        <f>VLOOKUP(A5,population!A3:E34,5)*VLOOKUP(A5,'elec gen per capita'!A4:E23,2)*0.00000001</f>
        <v>149.29999999999978</v>
      </c>
      <c r="C5" s="3">
        <f>VLOOKUP(A5,population!A3:E34,3)*VLOOKUP(A5,'elec gen per capita'!A4:E23,3)*0.00000001</f>
        <v>7688.8640346169313</v>
      </c>
      <c r="D5" s="3">
        <f>VLOOKUP(A5,population!A3:E34,4)*VLOOKUP(A5,'elec gen per capita'!A4:E23,4)*0.00000001</f>
        <v>45499.999999999964</v>
      </c>
      <c r="E5" s="3">
        <f>VLOOKUP(A5,population!A3:E34,2)*VLOOKUP(A5,'elec gen per capita'!A4:E23,5)*0.00000001</f>
        <v>85945.999999999927</v>
      </c>
      <c r="I5" s="4" t="s">
        <v>36</v>
      </c>
    </row>
    <row r="6" spans="1:12" x14ac:dyDescent="0.2">
      <c r="A6">
        <v>2003</v>
      </c>
      <c r="B6" s="3">
        <f>VLOOKUP(A6,population!A4:E35,5)*VLOOKUP(A6,'elec gen per capita'!A5:E24,2)*0.00000001</f>
        <v>342.39999999999878</v>
      </c>
      <c r="C6" s="3">
        <f>VLOOKUP(A6,population!A4:E35,3)*VLOOKUP(A6,'elec gen per capita'!A5:E24,3)*0.00000001</f>
        <v>8308.1516437944501</v>
      </c>
      <c r="D6" s="3">
        <f>VLOOKUP(A6,population!A4:E35,4)*VLOOKUP(A6,'elec gen per capita'!A5:E24,4)*0.00000001</f>
        <v>47041</v>
      </c>
      <c r="E6" s="3">
        <f>VLOOKUP(A6,population!A4:E35,2)*VLOOKUP(A6,'elec gen per capita'!A5:E24,5)*0.00000001</f>
        <v>98132.999999999534</v>
      </c>
    </row>
    <row r="7" spans="1:12" x14ac:dyDescent="0.2">
      <c r="A7">
        <v>2004</v>
      </c>
      <c r="B7" s="3">
        <f>VLOOKUP(A7,population!A5:E36,5)*VLOOKUP(A7,'elec gen per capita'!A6:E25,2)*0.00000001</f>
        <v>395.49999999999977</v>
      </c>
      <c r="C7" s="3">
        <f>VLOOKUP(A7,population!A5:E36,3)*VLOOKUP(A7,'elec gen per capita'!A6:E25,3)*0.00000001</f>
        <v>8260.4271675785712</v>
      </c>
      <c r="D7" s="3">
        <f>VLOOKUP(A7,population!A5:E36,4)*VLOOKUP(A7,'elec gen per capita'!A6:E25,4)*0.00000001</f>
        <v>47278.999999999942</v>
      </c>
      <c r="E7" s="3">
        <f>VLOOKUP(A7,population!A5:E36,2)*VLOOKUP(A7,'elec gen per capita'!A6:E25,5)*0.00000001</f>
        <v>104248.99999999932</v>
      </c>
      <c r="I7" t="s">
        <v>27</v>
      </c>
      <c r="J7" t="s">
        <v>12</v>
      </c>
      <c r="K7" t="s">
        <v>13</v>
      </c>
      <c r="L7" t="s">
        <v>37</v>
      </c>
    </row>
    <row r="8" spans="1:12" x14ac:dyDescent="0.2">
      <c r="A8">
        <v>2005</v>
      </c>
      <c r="B8" s="3">
        <f>VLOOKUP(A8,population!A6:E37,5)*VLOOKUP(A8,'elec gen per capita'!A7:E26,2)*0.00000001</f>
        <v>500.49999999999801</v>
      </c>
      <c r="C8" s="3">
        <f>VLOOKUP(A8,population!A6:E37,3)*VLOOKUP(A8,'elec gen per capita'!A7:E26,3)*0.00000001</f>
        <v>9268.0193973700916</v>
      </c>
      <c r="D8" s="3">
        <f>VLOOKUP(A8,population!A6:E37,4)*VLOOKUP(A8,'elec gen per capita'!A7:E26,4)*0.00000001</f>
        <v>48601.999999999978</v>
      </c>
      <c r="E8" s="3">
        <f>VLOOKUP(A8,population!A6:E37,2)*VLOOKUP(A8,'elec gen per capita'!A7:E26,5)*0.00000001</f>
        <v>111689.99999999943</v>
      </c>
      <c r="I8">
        <v>2005</v>
      </c>
      <c r="J8">
        <v>1087</v>
      </c>
      <c r="K8">
        <v>2090</v>
      </c>
      <c r="L8">
        <f>J8+K8</f>
        <v>3177</v>
      </c>
    </row>
    <row r="9" spans="1:12" x14ac:dyDescent="0.2">
      <c r="A9">
        <v>2006</v>
      </c>
      <c r="B9" s="3">
        <f>VLOOKUP(A9,population!A7:E38,5)*VLOOKUP(A9,'elec gen per capita'!A8:E27,2)*0.00000001</f>
        <v>345.29999999999717</v>
      </c>
      <c r="C9" s="3">
        <f>VLOOKUP(A9,population!A7:E38,3)*VLOOKUP(A9,'elec gen per capita'!A8:E27,3)*0.00000001</f>
        <v>10029.143360692491</v>
      </c>
      <c r="D9" s="3">
        <f>VLOOKUP(A9,population!A7:E38,4)*VLOOKUP(A9,'elec gen per capita'!A8:E27,4)*0.00000001</f>
        <v>50557.999999999942</v>
      </c>
      <c r="E9" s="3">
        <f>VLOOKUP(A9,population!A7:E38,2)*VLOOKUP(A9,'elec gen per capita'!A8:E27,5)*0.00000001</f>
        <v>118406.99999999996</v>
      </c>
      <c r="J9" s="5">
        <f>J8/L8</f>
        <v>0.34214667925716086</v>
      </c>
      <c r="K9" s="5">
        <f>K8/L8</f>
        <v>0.6578533207428392</v>
      </c>
    </row>
    <row r="10" spans="1:12" x14ac:dyDescent="0.2">
      <c r="A10">
        <v>2007</v>
      </c>
      <c r="B10" s="3">
        <f>VLOOKUP(A10,population!A8:E39,5)*VLOOKUP(A10,'elec gen per capita'!A9:E28,2)*0.00000001</f>
        <v>417.09999999999695</v>
      </c>
      <c r="C10" s="3">
        <f>VLOOKUP(A10,population!A8:E39,3)*VLOOKUP(A10,'elec gen per capita'!A9:E28,3)*0.00000001</f>
        <v>11609.4933078218</v>
      </c>
      <c r="D10" s="3">
        <f>VLOOKUP(A10,population!A8:E39,4)*VLOOKUP(A10,'elec gen per capita'!A9:E28,4)*0.00000001</f>
        <v>53791.999999999949</v>
      </c>
      <c r="E10" s="3">
        <f>VLOOKUP(A10,population!A8:E39,2)*VLOOKUP(A10,'elec gen per capita'!A9:E28,5)*0.00000001</f>
        <v>128128.99999999932</v>
      </c>
    </row>
    <row r="11" spans="1:12" x14ac:dyDescent="0.2">
      <c r="A11">
        <v>2008</v>
      </c>
      <c r="B11" s="3">
        <f>VLOOKUP(A11,population!A9:E40,5)*VLOOKUP(A11,'elec gen per capita'!A10:E29,2)*0.00000001</f>
        <v>426.59999999999945</v>
      </c>
      <c r="C11" s="3">
        <f>VLOOKUP(A11,population!A9:E40,3)*VLOOKUP(A11,'elec gen per capita'!A10:E29,3)*0.00000001</f>
        <v>13456.130790738698</v>
      </c>
      <c r="D11" s="3">
        <f>VLOOKUP(A11,population!A9:E40,4)*VLOOKUP(A11,'elec gen per capita'!A10:E29,4)*0.00000001</f>
        <v>57001.999999999949</v>
      </c>
      <c r="E11" s="3">
        <f>VLOOKUP(A11,population!A9:E40,2)*VLOOKUP(A11,'elec gen per capita'!A10:E29,5)*0.00000001</f>
        <v>134565.99999999936</v>
      </c>
    </row>
    <row r="12" spans="1:12" x14ac:dyDescent="0.2">
      <c r="A12">
        <v>2009</v>
      </c>
      <c r="B12" s="3">
        <f>VLOOKUP(A12,population!A10:E41,5)*VLOOKUP(A12,'elec gen per capita'!A11:E30,2)*0.00000001</f>
        <v>500.59999999999718</v>
      </c>
      <c r="C12" s="3">
        <f>VLOOKUP(A12,population!A10:E41,3)*VLOOKUP(A12,'elec gen per capita'!A11:E30,3)*0.00000001</f>
        <v>14887.353807451038</v>
      </c>
      <c r="D12" s="3">
        <f>VLOOKUP(A12,population!A10:E41,4)*VLOOKUP(A12,'elec gen per capita'!A11:E30,4)*0.00000001</f>
        <v>55007.999999999971</v>
      </c>
      <c r="E12" s="3">
        <f>VLOOKUP(A12,population!A10:E41,2)*VLOOKUP(A12,'elec gen per capita'!A11:E30,5)*0.00000001</f>
        <v>142689.99999999942</v>
      </c>
    </row>
    <row r="13" spans="1:12" x14ac:dyDescent="0.2">
      <c r="A13">
        <v>2010</v>
      </c>
      <c r="B13" s="3">
        <f>VLOOKUP(A13,population!A11:E42,5)*VLOOKUP(A13,'elec gen per capita'!A12:E31,2)*0.00000001</f>
        <v>473.29999999999728</v>
      </c>
      <c r="C13" s="3">
        <f>VLOOKUP(A13,population!A11:E42,3)*VLOOKUP(A13,'elec gen per capita'!A12:E31,3)*0.00000001</f>
        <v>15034.503735679122</v>
      </c>
      <c r="D13" s="3">
        <f>VLOOKUP(A13,population!A11:E42,4)*VLOOKUP(A13,'elec gen per capita'!A12:E31,4)*0.00000001</f>
        <v>58590.999999999971</v>
      </c>
      <c r="E13" s="3">
        <f>VLOOKUP(A13,population!A11:E42,2)*VLOOKUP(A13,'elec gen per capita'!A12:E31,5)*0.00000001</f>
        <v>150485.99999999956</v>
      </c>
    </row>
    <row r="14" spans="1:12" x14ac:dyDescent="0.2">
      <c r="A14">
        <v>2011</v>
      </c>
      <c r="B14" s="3">
        <f>VLOOKUP(A14,population!A12:E43,5)*VLOOKUP(A14,'elec gen per capita'!A13:E32,2)*0.00000001</f>
        <v>569.29999999999973</v>
      </c>
      <c r="C14" s="3">
        <f>VLOOKUP(A14,population!A12:E43,3)*VLOOKUP(A14,'elec gen per capita'!A13:E32,3)*0.00000001</f>
        <v>15593.667055794285</v>
      </c>
      <c r="D14" s="3">
        <f>VLOOKUP(A14,population!A12:E43,4)*VLOOKUP(A14,'elec gen per capita'!A13:E32,4)*0.00000001</f>
        <v>59678.999999999978</v>
      </c>
      <c r="E14" s="3">
        <f>VLOOKUP(A14,population!A12:E43,2)*VLOOKUP(A14,'elec gen per capita'!A13:E32,5)*0.00000001</f>
        <v>161161.99999999939</v>
      </c>
    </row>
    <row r="15" spans="1:12" x14ac:dyDescent="0.2">
      <c r="A15">
        <v>2012</v>
      </c>
      <c r="B15" s="3">
        <f>VLOOKUP(A15,population!A13:E44,5)*VLOOKUP(A15,'elec gen per capita'!A14:E33,2)*0.00000001</f>
        <v>461.1</v>
      </c>
      <c r="C15" s="3">
        <f>VLOOKUP(A15,population!A13:E44,3)*VLOOKUP(A15,'elec gen per capita'!A14:E33,3)*0.00000001</f>
        <v>15463.380381184088</v>
      </c>
      <c r="D15" s="3">
        <f>VLOOKUP(A15,population!A13:E44,4)*VLOOKUP(A15,'elec gen per capita'!A14:E33,4)*0.00000001</f>
        <v>63002.999999999935</v>
      </c>
      <c r="E15" s="3">
        <f>VLOOKUP(A15,population!A13:E44,2)*VLOOKUP(A15,'elec gen per capita'!A14:E33,5)*0.00000001</f>
        <v>164628</v>
      </c>
    </row>
    <row r="16" spans="1:12" x14ac:dyDescent="0.2">
      <c r="A16">
        <v>2013</v>
      </c>
      <c r="B16" s="3">
        <f>VLOOKUP(A16,population!A14:E45,5)*VLOOKUP(A16,'elec gen per capita'!A15:E34,2)*0.00000001</f>
        <v>536.09999999999934</v>
      </c>
      <c r="C16" s="3">
        <f>VLOOKUP(A16,population!A14:E45,3)*VLOOKUP(A16,'elec gen per capita'!A15:E34,3)*0.00000001</f>
        <v>17476.12334345654</v>
      </c>
      <c r="D16" s="3">
        <f>VLOOKUP(A16,population!A14:E45,4)*VLOOKUP(A16,'elec gen per capita'!A15:E34,4)*0.00000001</f>
        <v>61321.999999999978</v>
      </c>
      <c r="E16" s="3">
        <f>VLOOKUP(A16,population!A14:E45,2)*VLOOKUP(A16,'elec gen per capita'!A15:E34,5)*0.00000001</f>
        <v>168049.99999999994</v>
      </c>
    </row>
    <row r="17" spans="1:5" x14ac:dyDescent="0.2">
      <c r="A17">
        <v>2014</v>
      </c>
      <c r="B17" s="3">
        <f>VLOOKUP(A17,population!A15:E46,5)*VLOOKUP(A17,'elec gen per capita'!A16:E35,2)*0.00000001</f>
        <v>339.5999999999998</v>
      </c>
      <c r="C17" s="3">
        <f>VLOOKUP(A17,population!A15:E46,3)*VLOOKUP(A17,'elec gen per capita'!A16:E35,3)*0.00000001</f>
        <v>18073.220891157038</v>
      </c>
      <c r="D17" s="3">
        <f>VLOOKUP(A17,population!A15:E46,4)*VLOOKUP(A17,'elec gen per capita'!A16:E35,4)*0.00000001</f>
        <v>60812.999999999964</v>
      </c>
      <c r="E17" s="3">
        <f>VLOOKUP(A17,population!A15:E46,2)*VLOOKUP(A17,'elec gen per capita'!A16:E35,5)*0.00000001</f>
        <v>173551.9999999998</v>
      </c>
    </row>
    <row r="18" spans="1:5" x14ac:dyDescent="0.2">
      <c r="A18">
        <v>2015</v>
      </c>
      <c r="B18" s="3">
        <f>VLOOKUP(A18,population!A16:E47,5)*VLOOKUP(A18,'elec gen per capita'!A17:E36,2)*0.00000001</f>
        <v>514.69999999999959</v>
      </c>
      <c r="C18" s="3">
        <f>VLOOKUP(A18,population!A16:E47,3)*VLOOKUP(A18,'elec gen per capita'!A17:E36,3)*0.00000001</f>
        <v>18982.775453888386</v>
      </c>
      <c r="D18" s="3">
        <f>VLOOKUP(A18,population!A16:E47,4)*VLOOKUP(A18,'elec gen per capita'!A17:E36,4)*0.00000001</f>
        <v>64225.999999999942</v>
      </c>
      <c r="E18" s="3">
        <f>VLOOKUP(A18,population!A16:E47,2)*VLOOKUP(A18,'elec gen per capita'!A17:E36,5)*0.00000001</f>
        <v>180376.9999999991</v>
      </c>
    </row>
    <row r="19" spans="1:5" x14ac:dyDescent="0.2">
      <c r="A19">
        <v>2016</v>
      </c>
      <c r="B19" s="3">
        <f>VLOOKUP(A19,population!A17:E48,5)*VLOOKUP(A19,'elec gen per capita'!A18:E37,2)*0.00000001</f>
        <v>537.0999999999982</v>
      </c>
      <c r="C19" s="3">
        <f>VLOOKUP(A19,population!A17:E48,3)*VLOOKUP(A19,'elec gen per capita'!A18:E37,3)*0.00000001</f>
        <v>19601.778164268497</v>
      </c>
      <c r="D19" s="3">
        <f>VLOOKUP(A19,population!A17:E48,4)*VLOOKUP(A19,'elec gen per capita'!A18:E37,4)*0.00000001</f>
        <v>66975.999999999956</v>
      </c>
      <c r="E19" s="3">
        <f>VLOOKUP(A19,population!A17:E48,2)*VLOOKUP(A19,'elec gen per capita'!A18:E37,5)*0.00000001</f>
        <v>191919.99999999965</v>
      </c>
    </row>
    <row r="20" spans="1:5" x14ac:dyDescent="0.2">
      <c r="A20">
        <v>2017</v>
      </c>
      <c r="B20" s="3">
        <f>VLOOKUP(A20,population!A18:E49,5)*VLOOKUP(A20,'elec gen per capita'!A19:E38,2)*0.00000001</f>
        <v>545.89999999999782</v>
      </c>
      <c r="C20" s="3">
        <f>VLOOKUP(A20,population!A18:E49,3)*VLOOKUP(A20,'elec gen per capita'!A19:E38,3)*0.00000001</f>
        <v>19431.899999999914</v>
      </c>
      <c r="D20" s="3">
        <f>VLOOKUP(A20,population!A18:E49,4)*VLOOKUP(A20,'elec gen per capita'!A19:E38,4)*0.00000001</f>
        <v>67674.999999999927</v>
      </c>
      <c r="E20" s="3">
        <f>VLOOKUP(A20,population!A18:E49,2)*VLOOKUP(A20,'elec gen per capita'!A19:E38,5)*0.00000001</f>
        <v>195149.99999999962</v>
      </c>
    </row>
    <row r="21" spans="1:5" x14ac:dyDescent="0.2">
      <c r="A21">
        <v>2018</v>
      </c>
      <c r="B21" s="3">
        <f>VLOOKUP(A21,population!A19:E50,5)*VLOOKUP(A21,'elec gen per capita'!A20:E39,2)*0.00000001</f>
        <v>420.39999999999981</v>
      </c>
      <c r="C21" s="3">
        <f>VLOOKUP(A21,population!A19:E50,3)*VLOOKUP(A21,'elec gen per capita'!A20:E39,3)*0.00000001</f>
        <v>18858.588888999919</v>
      </c>
      <c r="D21" s="3">
        <f>VLOOKUP(A21,population!A19:E50,4)*VLOOKUP(A21,'elec gen per capita'!A20:E39,4)*0.00000001</f>
        <v>68893</v>
      </c>
      <c r="E21" s="3">
        <f>VLOOKUP(A21,population!A19:E50,2)*VLOOKUP(A21,'elec gen per capita'!A20:E39,5)*0.00000001</f>
        <v>202837.99999999951</v>
      </c>
    </row>
    <row r="22" spans="1:5" x14ac:dyDescent="0.2">
      <c r="A22">
        <v>2019</v>
      </c>
      <c r="B22" s="3">
        <f>VLOOKUP(A22,population!A20:E51,5)*VLOOKUP(A22,'elec gen per capita'!A21:E40,2)*0.00000001</f>
        <v>431.09326707939658</v>
      </c>
      <c r="C22" s="3">
        <f>VLOOKUP(A22,population!A20:E51,3)*VLOOKUP(A22,'elec gen per capita'!A21:E40,3)*0.00000001</f>
        <v>19028.399999999936</v>
      </c>
      <c r="D22" s="3">
        <f>VLOOKUP(A22,population!A20:E51,4)*VLOOKUP(A22,'elec gen per capita'!A21:E40,4)*0.00000001</f>
        <v>65412.000000000015</v>
      </c>
      <c r="E22" s="3">
        <f>VLOOKUP(A22,population!A20:E51,2)*VLOOKUP(A22,'elec gen per capita'!A21:E40,5)*0.00000001</f>
        <v>206886.5205694052</v>
      </c>
    </row>
    <row r="26" spans="1:5" x14ac:dyDescent="0.2">
      <c r="A26" s="6" t="s">
        <v>38</v>
      </c>
    </row>
    <row r="27" spans="1:5" x14ac:dyDescent="0.2">
      <c r="A27" s="6" t="s">
        <v>39</v>
      </c>
      <c r="B27" s="6" t="s">
        <v>40</v>
      </c>
      <c r="C27" s="6" t="s">
        <v>41</v>
      </c>
    </row>
    <row r="28" spans="1:5" x14ac:dyDescent="0.2">
      <c r="A28" t="s">
        <v>12</v>
      </c>
      <c r="B28" s="7">
        <f>(B22*J9)/MAX($B$22:$E$22)</f>
        <v>7.12937359937156E-4</v>
      </c>
      <c r="C28" s="7">
        <f>(B22*J9)/MAX($B$22:$D$22)</f>
        <v>2.2548940527936136E-3</v>
      </c>
    </row>
    <row r="29" spans="1:5" x14ac:dyDescent="0.2">
      <c r="A29" t="s">
        <v>13</v>
      </c>
      <c r="B29" s="7">
        <f>(B22*K9)/MAX($B$22:$E$22)</f>
        <v>1.3707811244421861E-3</v>
      </c>
      <c r="C29" s="7">
        <f>(B22*K9)/MAX($B$22:$D$22)</f>
        <v>4.3355368632370314E-3</v>
      </c>
    </row>
    <row r="30" spans="1:5" x14ac:dyDescent="0.2">
      <c r="A30" t="s">
        <v>11</v>
      </c>
      <c r="B30" s="7">
        <f>C22/MAX($B$22:$E$22)</f>
        <v>9.1975059310915278E-2</v>
      </c>
      <c r="C30" s="7">
        <f>C22/MAX($B$22:$D$22)</f>
        <v>0.29090075215556677</v>
      </c>
    </row>
    <row r="31" spans="1:5" x14ac:dyDescent="0.2">
      <c r="A31" t="s">
        <v>10</v>
      </c>
      <c r="B31" s="7">
        <f>D22/MAX($B$22:$E$22)</f>
        <v>0.31617332932067915</v>
      </c>
      <c r="C31" s="7">
        <f>D22/MAX($B$22:$D$22)</f>
        <v>1</v>
      </c>
    </row>
    <row r="32" spans="1:5" x14ac:dyDescent="0.2">
      <c r="A32" t="s">
        <v>2</v>
      </c>
      <c r="B32" s="7">
        <f>E22/MAX($B$22:$E$22)</f>
        <v>1</v>
      </c>
      <c r="C32" t="s">
        <v>22</v>
      </c>
    </row>
  </sheetData>
  <hyperlinks>
    <hyperlink ref="I5" r:id="rId1" xr:uid="{4E453EA0-FFE5-A347-87D2-9D8F447CDF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fuel mix pie charts</vt:lpstr>
      <vt:lpstr>elec consumption per capita</vt:lpstr>
      <vt:lpstr>elec gen per capita</vt:lpstr>
      <vt:lpstr>elec 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Aman Majid</cp:lastModifiedBy>
  <dcterms:created xsi:type="dcterms:W3CDTF">2022-01-05T09:56:43Z</dcterms:created>
  <dcterms:modified xsi:type="dcterms:W3CDTF">2022-01-21T15:52:00Z</dcterms:modified>
</cp:coreProperties>
</file>